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a\Downloads\"/>
    </mc:Choice>
  </mc:AlternateContent>
  <xr:revisionPtr revIDLastSave="0" documentId="8_{5EBD8501-7C6A-4271-B353-5A37F46AEDC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主持人" sheetId="19" r:id="rId1"/>
    <sheet name="專任助理" sheetId="18" r:id="rId2"/>
    <sheet name="兼任助理" sheetId="17" r:id="rId3"/>
    <sheet name="範例" sheetId="20" r:id="rId4"/>
    <sheet name="管理費-補充保費" sheetId="14" r:id="rId5"/>
    <sheet name="補充保費計算" sheetId="12" r:id="rId6"/>
    <sheet name="項目" sheetId="9" state="hidden" r:id="rId7"/>
  </sheets>
  <definedNames>
    <definedName name="_xlnm.Print_Area" localSheetId="0">主持人!$A$1:$R$36</definedName>
    <definedName name="_xlnm.Print_Area" localSheetId="2">兼任助理!$A$1:$R$36</definedName>
    <definedName name="_xlnm.Print_Area" localSheetId="1">專任助理!$A$1:$R$36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19" l="1"/>
  <c r="O34" i="19"/>
  <c r="N34" i="19"/>
  <c r="M34" i="19"/>
  <c r="K34" i="19"/>
  <c r="J34" i="19"/>
  <c r="I34" i="19"/>
  <c r="H34" i="19"/>
  <c r="G34" i="19"/>
  <c r="E34" i="19"/>
  <c r="D34" i="19"/>
  <c r="F34" i="19"/>
  <c r="A12" i="19"/>
  <c r="C12" i="19" s="1"/>
  <c r="A14" i="19" s="1"/>
  <c r="C14" i="19" s="1"/>
  <c r="A16" i="19" s="1"/>
  <c r="C16" i="19" s="1"/>
  <c r="A18" i="19" s="1"/>
  <c r="C18" i="19" s="1"/>
  <c r="A20" i="19" s="1"/>
  <c r="C20" i="19" s="1"/>
  <c r="A22" i="19" s="1"/>
  <c r="C22" i="19" s="1"/>
  <c r="A24" i="19" s="1"/>
  <c r="C24" i="19" s="1"/>
  <c r="A26" i="19" s="1"/>
  <c r="C26" i="19" s="1"/>
  <c r="A28" i="19" s="1"/>
  <c r="C28" i="19" s="1"/>
  <c r="A30" i="19" s="1"/>
  <c r="C30" i="19" s="1"/>
  <c r="A32" i="19" s="1"/>
  <c r="C32" i="19" s="1"/>
  <c r="L34" i="19" l="1"/>
  <c r="Q34" i="19"/>
  <c r="Q32" i="18" l="1"/>
  <c r="F32" i="18"/>
  <c r="F34" i="18" s="1"/>
  <c r="L28" i="18"/>
  <c r="L26" i="18"/>
  <c r="L24" i="18"/>
  <c r="L30" i="18"/>
  <c r="L12" i="18"/>
  <c r="L20" i="18"/>
  <c r="L18" i="18"/>
  <c r="L16" i="18"/>
  <c r="L14" i="18"/>
  <c r="P34" i="18"/>
  <c r="O34" i="18"/>
  <c r="N34" i="18"/>
  <c r="M34" i="18"/>
  <c r="K34" i="18"/>
  <c r="I34" i="18"/>
  <c r="H34" i="18"/>
  <c r="E34" i="18"/>
  <c r="A12" i="18"/>
  <c r="C12" i="18" s="1"/>
  <c r="A14" i="18" s="1"/>
  <c r="C14" i="18" s="1"/>
  <c r="A16" i="18" s="1"/>
  <c r="C16" i="18" s="1"/>
  <c r="A18" i="18" s="1"/>
  <c r="C18" i="18" s="1"/>
  <c r="A20" i="18" s="1"/>
  <c r="C20" i="18" s="1"/>
  <c r="A22" i="18" s="1"/>
  <c r="C22" i="18" s="1"/>
  <c r="A24" i="18" s="1"/>
  <c r="C24" i="18" s="1"/>
  <c r="A26" i="18" s="1"/>
  <c r="C26" i="18" s="1"/>
  <c r="A28" i="18" s="1"/>
  <c r="C28" i="18" s="1"/>
  <c r="A30" i="18" s="1"/>
  <c r="C30" i="18" s="1"/>
  <c r="A32" i="18" s="1"/>
  <c r="C32" i="18" s="1"/>
  <c r="D34" i="17"/>
  <c r="Q34" i="17" s="1"/>
  <c r="L22" i="17"/>
  <c r="P34" i="17"/>
  <c r="O34" i="17"/>
  <c r="N34" i="17"/>
  <c r="M34" i="17"/>
  <c r="K34" i="17"/>
  <c r="J34" i="17"/>
  <c r="I34" i="17"/>
  <c r="H34" i="17"/>
  <c r="G34" i="17"/>
  <c r="F34" i="17"/>
  <c r="E34" i="17"/>
  <c r="L32" i="17"/>
  <c r="L30" i="17"/>
  <c r="L28" i="17"/>
  <c r="L26" i="17"/>
  <c r="L24" i="17"/>
  <c r="L20" i="17"/>
  <c r="L18" i="17"/>
  <c r="L16" i="17"/>
  <c r="L14" i="17"/>
  <c r="L12" i="17"/>
  <c r="A12" i="17"/>
  <c r="C12" i="17" s="1"/>
  <c r="A14" i="17" s="1"/>
  <c r="C14" i="17" s="1"/>
  <c r="A16" i="17" s="1"/>
  <c r="C16" i="17" s="1"/>
  <c r="A18" i="17" s="1"/>
  <c r="C18" i="17" s="1"/>
  <c r="A20" i="17" s="1"/>
  <c r="C20" i="17" s="1"/>
  <c r="A22" i="17" s="1"/>
  <c r="C22" i="17" s="1"/>
  <c r="A24" i="17" s="1"/>
  <c r="C24" i="17" s="1"/>
  <c r="A26" i="17" s="1"/>
  <c r="C26" i="17" s="1"/>
  <c r="A28" i="17" s="1"/>
  <c r="C28" i="17" s="1"/>
  <c r="A30" i="17" s="1"/>
  <c r="C30" i="17" s="1"/>
  <c r="A32" i="17" s="1"/>
  <c r="C32" i="17" s="1"/>
  <c r="L22" i="18" l="1"/>
  <c r="J34" i="18"/>
  <c r="G34" i="18"/>
  <c r="D34" i="18"/>
  <c r="Q34" i="18" s="1"/>
  <c r="L10" i="18"/>
  <c r="L10" i="17"/>
  <c r="L34" i="17" s="1"/>
  <c r="L32" i="18" l="1"/>
  <c r="L34" i="18" s="1"/>
</calcChain>
</file>

<file path=xl/sharedStrings.xml><?xml version="1.0" encoding="utf-8"?>
<sst xmlns="http://schemas.openxmlformats.org/spreadsheetml/2006/main" count="344" uniqueCount="115">
  <si>
    <t>投保級數</t>
    <phoneticPr fontId="2" type="noConversion"/>
  </si>
  <si>
    <t>勞保費</t>
    <phoneticPr fontId="2" type="noConversion"/>
  </si>
  <si>
    <t>健保費</t>
    <phoneticPr fontId="2" type="noConversion"/>
  </si>
  <si>
    <t>備註</t>
    <phoneticPr fontId="2" type="noConversion"/>
  </si>
  <si>
    <t>合計</t>
    <phoneticPr fontId="2" type="noConversion"/>
  </si>
  <si>
    <t>計畫主持人：</t>
    <phoneticPr fontId="2" type="noConversion"/>
  </si>
  <si>
    <t>人事：</t>
    <phoneticPr fontId="2" type="noConversion"/>
  </si>
  <si>
    <t>會計：</t>
    <phoneticPr fontId="2" type="noConversion"/>
  </si>
  <si>
    <t>勞退</t>
    <phoneticPr fontId="2" type="noConversion"/>
  </si>
  <si>
    <t>應領薪資</t>
    <phoneticPr fontId="2" type="noConversion"/>
  </si>
  <si>
    <t>代扣所得稅</t>
    <phoneticPr fontId="2" type="noConversion"/>
  </si>
  <si>
    <t>代扣勞保費</t>
    <phoneticPr fontId="2" type="noConversion"/>
  </si>
  <si>
    <t>代扣健保費</t>
    <phoneticPr fontId="2" type="noConversion"/>
  </si>
  <si>
    <t>計畫期間：</t>
    <phoneticPr fontId="2" type="noConversion"/>
  </si>
  <si>
    <t>計畫編號：</t>
    <phoneticPr fontId="2" type="noConversion"/>
  </si>
  <si>
    <t>計畫名稱：</t>
    <phoneticPr fontId="2" type="noConversion"/>
  </si>
  <si>
    <t>職　　稱：</t>
    <phoneticPr fontId="2" type="noConversion"/>
  </si>
  <si>
    <t>姓　　名：</t>
    <phoneticPr fontId="2" type="noConversion"/>
  </si>
  <si>
    <t>補助機關：</t>
    <phoneticPr fontId="2" type="noConversion"/>
  </si>
  <si>
    <t>聘任期間：</t>
    <phoneticPr fontId="2" type="noConversion"/>
  </si>
  <si>
    <t>法鼓學校財團法人法鼓文理學院</t>
    <phoneticPr fontId="2" type="noConversion"/>
  </si>
  <si>
    <t>傳票號碼</t>
    <phoneticPr fontId="2" type="noConversion"/>
  </si>
  <si>
    <t>校長：</t>
    <phoneticPr fontId="2" type="noConversion"/>
  </si>
  <si>
    <t>其他扣款</t>
    <phoneticPr fontId="2" type="noConversion"/>
  </si>
  <si>
    <t>年終獎金</t>
    <phoneticPr fontId="2" type="noConversion"/>
  </si>
  <si>
    <t>給付淨額</t>
    <phoneticPr fontId="2" type="noConversion"/>
  </si>
  <si>
    <t>項目</t>
    <phoneticPr fontId="2" type="noConversion"/>
  </si>
  <si>
    <t>二代健保</t>
    <phoneticPr fontId="2" type="noConversion"/>
  </si>
  <si>
    <t>/</t>
    <phoneticPr fontId="2" type="noConversion"/>
  </si>
  <si>
    <t>專案編號：</t>
    <phoneticPr fontId="2" type="noConversion"/>
  </si>
  <si>
    <t>主  持  人：</t>
    <phoneticPr fontId="2" type="noConversion"/>
  </si>
  <si>
    <t>印　　　　領　　　　清　　　　冊</t>
    <phoneticPr fontId="2" type="noConversion"/>
  </si>
  <si>
    <t>年度/月份</t>
    <phoneticPr fontId="2" type="noConversion"/>
  </si>
  <si>
    <t>機　關　負　擔　經　費　表</t>
    <phoneticPr fontId="2" type="noConversion"/>
  </si>
  <si>
    <t>印領清冊　暨　機關負擔經費表</t>
    <phoneticPr fontId="2" type="noConversion"/>
  </si>
  <si>
    <t>教育部</t>
    <phoneticPr fontId="2" type="noConversion"/>
  </si>
  <si>
    <t>兼任行政助理</t>
  </si>
  <si>
    <t>人事費</t>
    <phoneticPr fontId="2" type="noConversion"/>
  </si>
  <si>
    <t>專任行政助理</t>
  </si>
  <si>
    <t>臨時工作人員</t>
  </si>
  <si>
    <t>業務費</t>
    <phoneticPr fontId="2" type="noConversion"/>
  </si>
  <si>
    <t>工讀費</t>
  </si>
  <si>
    <t>一級用途別項目</t>
  </si>
  <si>
    <t>每人月薪資 6,000 元至10,000 元。</t>
    <phoneticPr fontId="2" type="noConversion"/>
  </si>
  <si>
    <t>編列基準</t>
  </si>
  <si>
    <t>每人月薪資 5,000 元至 7,000 元</t>
  </si>
  <si>
    <t>每人月薪資 4,000 元至 6,000 元</t>
  </si>
  <si>
    <t>支用限制：各計畫人數以不超過四人為原則，但應業務需要，經本部同意，得酌予增列。</t>
    <phoneticPr fontId="2" type="noConversion"/>
  </si>
  <si>
    <t>(一)補(捐)助案件除因特殊需要並經本部同意者外，以不補(捐)助人事費為原則。</t>
    <phoneticPr fontId="2" type="noConversion"/>
  </si>
  <si>
    <t>(二)兼任計畫主持人或兼任協同計畫主持人除因執行跨校、跨領域及其他非屬本職職責之計畫，經本部同意者外，原則不予補(捐)助相關主持人費。</t>
    <phoneticPr fontId="2" type="noConversion"/>
  </si>
  <si>
    <t>二級用途別項目</t>
    <phoneticPr fontId="2" type="noConversion"/>
  </si>
  <si>
    <t>薪資以現行勞動基準法所訂最低基本工資 1.2 倍為支給上限，然不得低於勞動基準法所訂之最低基本工資。但大專校院如訂有支給規定者，得依其規定支給。</t>
    <phoneticPr fontId="2" type="noConversion"/>
  </si>
  <si>
    <t>執行單位自訂專任行政助理工作酬金標準核實支給。</t>
    <phoneticPr fontId="2" type="noConversion"/>
  </si>
  <si>
    <t>專任人員-專科級</t>
    <phoneticPr fontId="2" type="noConversion"/>
  </si>
  <si>
    <t>專任人員-學士級</t>
    <phoneticPr fontId="2" type="noConversion"/>
  </si>
  <si>
    <t>月支酬金不得低於三萬零四百元</t>
    <phoneticPr fontId="2" type="noConversion"/>
  </si>
  <si>
    <t>月支酬金不得低於三萬六千三百元</t>
    <phoneticPr fontId="2" type="noConversion"/>
  </si>
  <si>
    <t>月支酬金不得低於四萬一千五百元。</t>
    <phoneticPr fontId="2" type="noConversion"/>
  </si>
  <si>
    <t>專任人員-碩士級(含)以上</t>
    <phoneticPr fontId="2" type="noConversion"/>
  </si>
  <si>
    <t>兼任人員</t>
  </si>
  <si>
    <t>每月至少支給新臺幣六千元。</t>
    <phoneticPr fontId="2" type="noConversion"/>
  </si>
  <si>
    <t>臨時工資</t>
  </si>
  <si>
    <t>依執行機構自行訂定之標準按工作性質，按日或按時核實支給。</t>
  </si>
  <si>
    <t>研究主持費</t>
  </si>
  <si>
    <t>博士級研究人員</t>
    <phoneticPr fontId="2" type="noConversion"/>
  </si>
  <si>
    <t>月酬勞上限104,820</t>
    <phoneticPr fontId="2" type="noConversion"/>
  </si>
  <si>
    <t>國科會</t>
    <phoneticPr fontId="2" type="noConversion"/>
  </si>
  <si>
    <t>博士生兼任教學助理</t>
  </si>
  <si>
    <t>博士生兼任研究助理</t>
    <phoneticPr fontId="2" type="noConversion"/>
  </si>
  <si>
    <t>每月新台幣1萬元</t>
    <phoneticPr fontId="2" type="noConversion"/>
  </si>
  <si>
    <t>計畫主持人</t>
    <phoneticPr fontId="2" type="noConversion"/>
  </si>
  <si>
    <t>協同計畫主持人</t>
    <phoneticPr fontId="2" type="noConversion"/>
  </si>
  <si>
    <t>農業部</t>
  </si>
  <si>
    <t>統籌計畫主持人</t>
  </si>
  <si>
    <t>受領人：</t>
    <phoneticPr fontId="2" type="noConversion"/>
  </si>
  <si>
    <t>兼任研究助理-碩士班</t>
    <phoneticPr fontId="2" type="noConversion"/>
  </si>
  <si>
    <t>每月最高不得超過新臺幣六千元</t>
    <phoneticPr fontId="2" type="noConversion"/>
  </si>
  <si>
    <t>每月最高不得超過新臺幣一萬元</t>
    <phoneticPr fontId="2" type="noConversion"/>
  </si>
  <si>
    <t>兼任研究助理-博士班</t>
    <phoneticPr fontId="2" type="noConversion"/>
  </si>
  <si>
    <t>未獲博士候選人資格者，每月最高不得超過新臺幣三萬元；已獲博士候選人資格者，每月最高不得超過新臺幣三萬四千元</t>
    <phoneticPr fontId="2" type="noConversion"/>
  </si>
  <si>
    <t>專任助理人員-學士級</t>
    <phoneticPr fontId="2" type="noConversion"/>
  </si>
  <si>
    <t>兼任研究助理-學士班</t>
    <phoneticPr fontId="2" type="noConversion"/>
  </si>
  <si>
    <t>專任助理人員-碩士級</t>
    <phoneticPr fontId="2" type="noConversion"/>
  </si>
  <si>
    <t>專任助理人員-博士級</t>
    <phoneticPr fontId="2" type="noConversion"/>
  </si>
  <si>
    <t xml:space="preserve">按日按件計資酬金 </t>
  </si>
  <si>
    <t>勞動部公告當年度每小 時 最 低 工 資 *8 小 時*1.02；大學畢：勞動部公告當年度每小時最低工資*8小時*1.05；碩士畢：勞動部公告當年度每小時最低工資*8小時*1.1；元以下四捨五入。</t>
    <phoneticPr fontId="2" type="noConversion"/>
  </si>
  <si>
    <t>計畫總經費新臺幣二千萬元以上，主持費以新臺幣二萬元/月為上限；新臺幣一千萬元以上未達新臺幣二千萬，主持費以新臺幣一萬五千元/月為上限；未達新臺幣一千萬，主持費以新臺幣一萬元/月為上限。</t>
    <phoneticPr fontId="2" type="noConversion"/>
  </si>
  <si>
    <t>整合型單一計畫主持人</t>
    <phoneticPr fontId="2" type="noConversion"/>
  </si>
  <si>
    <t>一般單一及細部計畫主持人</t>
    <phoneticPr fontId="2" type="noConversion"/>
  </si>
  <si>
    <t>主持費均為新臺幣六千元/月為上限</t>
    <phoneticPr fontId="2" type="noConversion"/>
  </si>
  <si>
    <t>產學合作</t>
    <phoneticPr fontId="2" type="noConversion"/>
  </si>
  <si>
    <t>其他扣款-114/08福利金</t>
    <phoneticPr fontId="2" type="noConversion"/>
  </si>
  <si>
    <t>其他扣款-114/09福利金</t>
    <phoneticPr fontId="2" type="noConversion"/>
  </si>
  <si>
    <t>其他扣款-114/10福利金</t>
    <phoneticPr fontId="2" type="noConversion"/>
  </si>
  <si>
    <t>其他扣款-114/11福利金</t>
    <phoneticPr fontId="2" type="noConversion"/>
  </si>
  <si>
    <t>其他扣款-114/12福利金</t>
    <phoneticPr fontId="2" type="noConversion"/>
  </si>
  <si>
    <t>７９Ａ薪資所得(取得員工酬勞之股票)，７ ９Ｂ薪資所得(智慧財產權)，</t>
    <phoneticPr fontId="2" type="noConversion"/>
  </si>
  <si>
    <t>補助款</t>
    <phoneticPr fontId="2" type="noConversion"/>
  </si>
  <si>
    <t>預算來源</t>
    <phoneticPr fontId="2" type="noConversion"/>
  </si>
  <si>
    <t>其他扣款-114/01福利金</t>
    <phoneticPr fontId="2" type="noConversion"/>
  </si>
  <si>
    <t>其他扣款-114/02福利金</t>
    <phoneticPr fontId="2" type="noConversion"/>
  </si>
  <si>
    <t>其他扣款-114/03福利金</t>
    <phoneticPr fontId="2" type="noConversion"/>
  </si>
  <si>
    <t>其他扣款-114/04福利金</t>
    <phoneticPr fontId="2" type="noConversion"/>
  </si>
  <si>
    <t>其他扣款-114/05福利金</t>
    <phoneticPr fontId="2" type="noConversion"/>
  </si>
  <si>
    <t>其他扣款-114/06福利金</t>
    <phoneticPr fontId="2" type="noConversion"/>
  </si>
  <si>
    <t>其他扣款-114/07福利金</t>
    <phoneticPr fontId="2" type="noConversion"/>
  </si>
  <si>
    <t>補助款$499,500
自籌款$197,614</t>
    <phoneticPr fontId="2" type="noConversion"/>
  </si>
  <si>
    <t>預算來源：</t>
    <phoneticPr fontId="2" type="noConversion"/>
  </si>
  <si>
    <t>補助款$114,312
自籌款$2,026</t>
    <phoneticPr fontId="2" type="noConversion"/>
  </si>
  <si>
    <t>配合款</t>
    <phoneticPr fontId="2" type="noConversion"/>
  </si>
  <si>
    <t>補助款/配合款</t>
    <phoneticPr fontId="2" type="noConversion"/>
  </si>
  <si>
    <t>專任助理</t>
    <phoneticPr fontId="2" type="noConversion"/>
  </si>
  <si>
    <t>兼任助理</t>
    <phoneticPr fontId="2" type="noConversion"/>
  </si>
  <si>
    <t>主持人</t>
    <phoneticPr fontId="2" type="noConversion"/>
  </si>
  <si>
    <t>補助款$120,000
自籌款$2,532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</si>
</sst>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#\ "/>
  </numFmts>
  <fonts count="3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20"/>
      <name val="微軟正黑體"/>
      <family val="2"/>
      <charset val="136"/>
    </font>
    <font>
      <u/>
      <sz val="12"/>
      <name val="微軟正黑體"/>
      <family val="2"/>
      <charset val="136"/>
    </font>
    <font>
      <sz val="8"/>
      <name val="新細明體"/>
      <family val="1"/>
      <charset val="136"/>
    </font>
    <font>
      <sz val="12"/>
      <name val="標楷體"/>
      <family val="4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43" fontId="1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2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76" fontId="3" fillId="0" borderId="1" xfId="20" applyNumberFormat="1" applyFont="1" applyBorder="1" applyAlignment="1">
      <alignment horizontal="center" vertical="center"/>
    </xf>
    <xf numFmtId="176" fontId="3" fillId="0" borderId="1" xfId="20" applyNumberFormat="1" applyFont="1" applyBorder="1" applyAlignment="1">
      <alignment horizontal="center" vertical="center" wrapText="1"/>
    </xf>
    <xf numFmtId="176" fontId="3" fillId="0" borderId="1" xfId="2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5" fillId="0" borderId="4" xfId="20" applyNumberFormat="1" applyFont="1" applyBorder="1" applyAlignment="1">
      <alignment vertical="center"/>
    </xf>
    <xf numFmtId="176" fontId="3" fillId="0" borderId="3" xfId="20" applyNumberFormat="1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quotePrefix="1" applyFont="1" applyBorder="1" applyAlignment="1">
      <alignment horizontal="center" vertical="center" wrapText="1"/>
    </xf>
    <xf numFmtId="177" fontId="3" fillId="0" borderId="7" xfId="0" quotePrefix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0" fillId="33" borderId="0" xfId="0" applyFill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176" fontId="9" fillId="0" borderId="1" xfId="20" applyNumberFormat="1" applyFont="1" applyBorder="1" applyAlignment="1">
      <alignment horizontal="center" vertical="center" wrapText="1"/>
    </xf>
    <xf numFmtId="0" fontId="10" fillId="34" borderId="1" xfId="0" applyFont="1" applyFill="1" applyBorder="1" applyAlignment="1">
      <alignment horizontal="center" vertical="center"/>
    </xf>
    <xf numFmtId="0" fontId="10" fillId="34" borderId="5" xfId="0" applyFont="1" applyFill="1" applyBorder="1" applyAlignment="1">
      <alignment horizontal="center" vertical="center"/>
    </xf>
    <xf numFmtId="49" fontId="10" fillId="34" borderId="1" xfId="20" applyNumberFormat="1" applyFont="1" applyFill="1" applyBorder="1" applyAlignment="1">
      <alignment horizontal="center" vertical="center"/>
    </xf>
    <xf numFmtId="0" fontId="10" fillId="3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6" fontId="3" fillId="0" borderId="3" xfId="2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3" xfId="2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3" xfId="2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6" fontId="3" fillId="0" borderId="3" xfId="20" applyNumberFormat="1" applyFont="1" applyBorder="1" applyAlignment="1">
      <alignment horizontal="center" vertical="center"/>
    </xf>
    <xf numFmtId="176" fontId="3" fillId="0" borderId="8" xfId="2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5" borderId="5" xfId="0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0" fontId="3" fillId="35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4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千分位" xfId="20" builtinId="3"/>
    <cellStyle name="中等 2" xfId="21" xr:uid="{00000000-0005-0000-0000-000015000000}"/>
    <cellStyle name="合計 2" xfId="22" xr:uid="{00000000-0005-0000-0000-000016000000}"/>
    <cellStyle name="好 2" xfId="23" xr:uid="{00000000-0005-0000-0000-000017000000}"/>
    <cellStyle name="計算方式 2" xfId="24" xr:uid="{00000000-0005-0000-0000-000018000000}"/>
    <cellStyle name="連結的儲存格 2" xfId="25" xr:uid="{00000000-0005-0000-0000-000019000000}"/>
    <cellStyle name="備註 2" xfId="26" xr:uid="{00000000-0005-0000-0000-00001A000000}"/>
    <cellStyle name="說明文字 2" xfId="27" xr:uid="{00000000-0005-0000-0000-00001B000000}"/>
    <cellStyle name="輔色1 2" xfId="28" xr:uid="{00000000-0005-0000-0000-00001C000000}"/>
    <cellStyle name="輔色2 2" xfId="29" xr:uid="{00000000-0005-0000-0000-00001D000000}"/>
    <cellStyle name="輔色3 2" xfId="30" xr:uid="{00000000-0005-0000-0000-00001E000000}"/>
    <cellStyle name="輔色4 2" xfId="31" xr:uid="{00000000-0005-0000-0000-00001F000000}"/>
    <cellStyle name="輔色5 2" xfId="32" xr:uid="{00000000-0005-0000-0000-000020000000}"/>
    <cellStyle name="輔色6 2" xfId="33" xr:uid="{00000000-0005-0000-0000-000021000000}"/>
    <cellStyle name="標題 1 2" xfId="34" xr:uid="{00000000-0005-0000-0000-000022000000}"/>
    <cellStyle name="標題 2 2" xfId="35" xr:uid="{00000000-0005-0000-0000-000023000000}"/>
    <cellStyle name="標題 3 2" xfId="36" xr:uid="{00000000-0005-0000-0000-000024000000}"/>
    <cellStyle name="標題 4 2" xfId="37" xr:uid="{00000000-0005-0000-0000-000025000000}"/>
    <cellStyle name="標題 5" xfId="38" xr:uid="{00000000-0005-0000-0000-000026000000}"/>
    <cellStyle name="輸入 2" xfId="39" xr:uid="{00000000-0005-0000-0000-000027000000}"/>
    <cellStyle name="輸出 2" xfId="40" xr:uid="{00000000-0005-0000-0000-000028000000}"/>
    <cellStyle name="檢查儲存格 2" xfId="41" xr:uid="{00000000-0005-0000-0000-000029000000}"/>
    <cellStyle name="壞 2" xfId="42" xr:uid="{00000000-0005-0000-0000-00002A000000}"/>
    <cellStyle name="警告文字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419100</xdr:colOff>
      <xdr:row>35</xdr:row>
      <xdr:rowOff>89498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59BDF87-E37A-41FF-A9A3-A25B6CA4A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96"/>
        <a:stretch/>
      </xdr:blipFill>
      <xdr:spPr>
        <a:xfrm>
          <a:off x="0" y="0"/>
          <a:ext cx="10782300" cy="729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434340</xdr:colOff>
      <xdr:row>27</xdr:row>
      <xdr:rowOff>198120</xdr:rowOff>
    </xdr:to>
    <xdr:pic>
      <xdr:nvPicPr>
        <xdr:cNvPr id="12321" name="圖片 3">
          <a:extLst>
            <a:ext uri="{FF2B5EF4-FFF2-40B4-BE49-F238E27FC236}">
              <a16:creationId xmlns:a16="http://schemas.microsoft.com/office/drawing/2014/main" id="{DEFFDE64-E261-4E60-9610-4CA71084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1940" cy="575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327660</xdr:colOff>
      <xdr:row>27</xdr:row>
      <xdr:rowOff>114300</xdr:rowOff>
    </xdr:to>
    <xdr:pic>
      <xdr:nvPicPr>
        <xdr:cNvPr id="12322" name="圖片 4">
          <a:extLst>
            <a:ext uri="{FF2B5EF4-FFF2-40B4-BE49-F238E27FC236}">
              <a16:creationId xmlns:a16="http://schemas.microsoft.com/office/drawing/2014/main" id="{D26EB6FC-5639-4E77-96E7-5D8BEB5C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0"/>
          <a:ext cx="3985260" cy="5669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7620</xdr:rowOff>
    </xdr:from>
    <xdr:to>
      <xdr:col>10</xdr:col>
      <xdr:colOff>381000</xdr:colOff>
      <xdr:row>26</xdr:row>
      <xdr:rowOff>38100</xdr:rowOff>
    </xdr:to>
    <xdr:pic>
      <xdr:nvPicPr>
        <xdr:cNvPr id="10532" name="圖片 1">
          <a:extLst>
            <a:ext uri="{FF2B5EF4-FFF2-40B4-BE49-F238E27FC236}">
              <a16:creationId xmlns:a16="http://schemas.microsoft.com/office/drawing/2014/main" id="{403644F6-6534-4F44-8F38-BF6DA75A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3360"/>
          <a:ext cx="6324600" cy="517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53340</xdr:rowOff>
    </xdr:from>
    <xdr:to>
      <xdr:col>21</xdr:col>
      <xdr:colOff>304800</xdr:colOff>
      <xdr:row>11</xdr:row>
      <xdr:rowOff>152400</xdr:rowOff>
    </xdr:to>
    <xdr:pic>
      <xdr:nvPicPr>
        <xdr:cNvPr id="10533" name="圖片 2">
          <a:extLst>
            <a:ext uri="{FF2B5EF4-FFF2-40B4-BE49-F238E27FC236}">
              <a16:creationId xmlns:a16="http://schemas.microsoft.com/office/drawing/2014/main" id="{622C17E3-9C2B-47CE-913B-F554A58C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3340"/>
          <a:ext cx="64008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</xdr:row>
      <xdr:rowOff>83820</xdr:rowOff>
    </xdr:from>
    <xdr:to>
      <xdr:col>21</xdr:col>
      <xdr:colOff>304800</xdr:colOff>
      <xdr:row>35</xdr:row>
      <xdr:rowOff>106680</xdr:rowOff>
    </xdr:to>
    <xdr:pic>
      <xdr:nvPicPr>
        <xdr:cNvPr id="10534" name="圖片 3">
          <a:extLst>
            <a:ext uri="{FF2B5EF4-FFF2-40B4-BE49-F238E27FC236}">
              <a16:creationId xmlns:a16="http://schemas.microsoft.com/office/drawing/2014/main" id="{EA63EE99-AF6F-40E8-B0FD-C61E89AA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346960"/>
          <a:ext cx="6400800" cy="496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03C4-9DF4-432A-A7C1-8BC03B5E5AC7}">
  <sheetPr>
    <tabColor rgb="FFFFC000"/>
  </sheetPr>
  <dimension ref="A1:R36"/>
  <sheetViews>
    <sheetView view="pageBreakPreview" zoomScale="85" zoomScaleNormal="100" zoomScaleSheetLayoutView="85" workbookViewId="0">
      <pane ySplit="8" topLeftCell="A25" activePane="bottomLeft" state="frozen"/>
      <selection pane="bottomLeft" sqref="A1:R1"/>
    </sheetView>
  </sheetViews>
  <sheetFormatPr defaultColWidth="9" defaultRowHeight="15.6" x14ac:dyDescent="0.3"/>
  <cols>
    <col min="1" max="1" width="4.77734375" style="1" customWidth="1"/>
    <col min="2" max="2" width="1.77734375" style="1" customWidth="1"/>
    <col min="3" max="3" width="4.33203125" style="1" customWidth="1"/>
    <col min="4" max="17" width="11.77734375" style="1" customWidth="1"/>
    <col min="18" max="18" width="16.88671875" style="1" customWidth="1"/>
    <col min="19" max="16384" width="9" style="1"/>
  </cols>
  <sheetData>
    <row r="1" spans="1:18" s="3" customFormat="1" ht="33.6" customHeight="1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7" customFormat="1" ht="25.05" customHeight="1" x14ac:dyDescent="0.3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7" customFormat="1" ht="8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8" ht="22.05" customHeight="1" x14ac:dyDescent="0.3">
      <c r="A4" s="62" t="s">
        <v>18</v>
      </c>
      <c r="B4" s="62"/>
      <c r="C4" s="62"/>
      <c r="G4" s="1" t="s">
        <v>30</v>
      </c>
      <c r="H4" s="36"/>
      <c r="J4" s="1" t="s">
        <v>13</v>
      </c>
      <c r="N4" s="1" t="s">
        <v>14</v>
      </c>
    </row>
    <row r="5" spans="1:18" ht="22.05" customHeight="1" x14ac:dyDescent="0.3">
      <c r="A5" s="62" t="s">
        <v>15</v>
      </c>
      <c r="B5" s="62"/>
      <c r="C5" s="62"/>
      <c r="D5" s="39"/>
      <c r="E5" s="39"/>
      <c r="N5" s="1" t="s">
        <v>29</v>
      </c>
      <c r="O5" s="14"/>
    </row>
    <row r="6" spans="1:18" ht="22.05" customHeight="1" x14ac:dyDescent="0.3">
      <c r="A6" s="63" t="s">
        <v>16</v>
      </c>
      <c r="B6" s="63"/>
      <c r="C6" s="63"/>
      <c r="D6" s="1" t="s">
        <v>113</v>
      </c>
      <c r="G6" s="1" t="s">
        <v>17</v>
      </c>
      <c r="H6" s="2"/>
      <c r="I6" s="2"/>
      <c r="J6" s="1" t="s">
        <v>19</v>
      </c>
      <c r="M6" s="39"/>
      <c r="N6" s="1" t="s">
        <v>107</v>
      </c>
      <c r="O6" s="39"/>
      <c r="P6" s="14"/>
      <c r="Q6" s="14"/>
      <c r="R6" s="18"/>
    </row>
    <row r="7" spans="1:18" s="36" customFormat="1" ht="19.95" customHeight="1" x14ac:dyDescent="0.3">
      <c r="A7" s="45" t="s">
        <v>32</v>
      </c>
      <c r="B7" s="46"/>
      <c r="C7" s="47"/>
      <c r="D7" s="64" t="s">
        <v>31</v>
      </c>
      <c r="E7" s="65"/>
      <c r="F7" s="65"/>
      <c r="G7" s="65"/>
      <c r="H7" s="65"/>
      <c r="I7" s="65"/>
      <c r="J7" s="65"/>
      <c r="K7" s="65"/>
      <c r="L7" s="66"/>
      <c r="M7" s="58" t="s">
        <v>0</v>
      </c>
      <c r="N7" s="64" t="s">
        <v>33</v>
      </c>
      <c r="O7" s="65"/>
      <c r="P7" s="65"/>
      <c r="Q7" s="66"/>
      <c r="R7" s="58" t="s">
        <v>3</v>
      </c>
    </row>
    <row r="8" spans="1:18" s="36" customFormat="1" ht="19.95" customHeight="1" x14ac:dyDescent="0.3">
      <c r="A8" s="45" t="s">
        <v>26</v>
      </c>
      <c r="B8" s="46"/>
      <c r="C8" s="47"/>
      <c r="D8" s="45" t="s">
        <v>9</v>
      </c>
      <c r="E8" s="47"/>
      <c r="F8" s="45" t="s">
        <v>24</v>
      </c>
      <c r="G8" s="47"/>
      <c r="H8" s="58" t="s">
        <v>10</v>
      </c>
      <c r="I8" s="58" t="s">
        <v>11</v>
      </c>
      <c r="J8" s="58" t="s">
        <v>12</v>
      </c>
      <c r="K8" s="58" t="s">
        <v>23</v>
      </c>
      <c r="L8" s="58" t="s">
        <v>25</v>
      </c>
      <c r="M8" s="67"/>
      <c r="N8" s="24" t="s">
        <v>1</v>
      </c>
      <c r="O8" s="4" t="s">
        <v>2</v>
      </c>
      <c r="P8" s="24" t="s">
        <v>8</v>
      </c>
      <c r="Q8" s="24" t="s">
        <v>27</v>
      </c>
      <c r="R8" s="59"/>
    </row>
    <row r="9" spans="1:18" s="36" customFormat="1" ht="19.95" customHeight="1" x14ac:dyDescent="0.3">
      <c r="A9" s="45" t="s">
        <v>98</v>
      </c>
      <c r="B9" s="46"/>
      <c r="C9" s="47"/>
      <c r="D9" s="24" t="s">
        <v>97</v>
      </c>
      <c r="E9" s="24" t="s">
        <v>109</v>
      </c>
      <c r="F9" s="24" t="s">
        <v>97</v>
      </c>
      <c r="G9" s="24" t="s">
        <v>109</v>
      </c>
      <c r="H9" s="59"/>
      <c r="I9" s="59"/>
      <c r="J9" s="59"/>
      <c r="K9" s="59"/>
      <c r="L9" s="59"/>
      <c r="M9" s="59"/>
      <c r="N9" s="24" t="s">
        <v>97</v>
      </c>
      <c r="O9" s="24" t="s">
        <v>97</v>
      </c>
      <c r="P9" s="24" t="s">
        <v>97</v>
      </c>
      <c r="Q9" s="24" t="s">
        <v>97</v>
      </c>
      <c r="R9" s="40"/>
    </row>
    <row r="10" spans="1:18" ht="25.95" customHeight="1" x14ac:dyDescent="0.3">
      <c r="A10" s="11">
        <v>115</v>
      </c>
      <c r="B10" s="12" t="s">
        <v>28</v>
      </c>
      <c r="C10" s="13">
        <v>1</v>
      </c>
      <c r="D10" s="5">
        <v>10000</v>
      </c>
      <c r="E10" s="5"/>
      <c r="F10" s="5"/>
      <c r="G10" s="5"/>
      <c r="H10" s="5"/>
      <c r="I10" s="6"/>
      <c r="J10" s="6"/>
      <c r="K10" s="10"/>
      <c r="L10" s="37"/>
      <c r="M10" s="41"/>
      <c r="N10" s="4"/>
      <c r="O10" s="4"/>
      <c r="P10" s="4"/>
      <c r="Q10" s="6"/>
      <c r="R10" s="43"/>
    </row>
    <row r="11" spans="1:18" ht="19.95" customHeight="1" x14ac:dyDescent="0.3">
      <c r="A11" s="45" t="s">
        <v>21</v>
      </c>
      <c r="B11" s="46"/>
      <c r="C11" s="47"/>
      <c r="D11" s="20"/>
      <c r="E11" s="21"/>
      <c r="F11" s="21"/>
      <c r="G11" s="21"/>
      <c r="H11" s="55"/>
      <c r="I11" s="56"/>
      <c r="J11" s="56"/>
      <c r="K11" s="56"/>
      <c r="L11" s="57"/>
      <c r="M11" s="42"/>
      <c r="N11" s="22"/>
      <c r="O11" s="22"/>
      <c r="P11" s="22"/>
      <c r="Q11" s="23"/>
      <c r="R11" s="44"/>
    </row>
    <row r="12" spans="1:18" ht="25.95" customHeight="1" x14ac:dyDescent="0.3">
      <c r="A12" s="11">
        <f>IF(IF(C10=12,$A$10+1,$A$10)&gt;A10,IF(C10=12,$A$10+1,$A$10),A10)</f>
        <v>115</v>
      </c>
      <c r="B12" s="12" t="s">
        <v>28</v>
      </c>
      <c r="C12" s="13">
        <f>IF(A12=A10,C10+1,1)</f>
        <v>2</v>
      </c>
      <c r="D12" s="5">
        <v>10000</v>
      </c>
      <c r="E12" s="5"/>
      <c r="F12" s="5"/>
      <c r="G12" s="5"/>
      <c r="H12" s="19"/>
      <c r="I12" s="6"/>
      <c r="J12" s="6"/>
      <c r="K12" s="10"/>
      <c r="L12" s="37"/>
      <c r="M12" s="41"/>
      <c r="N12" s="4"/>
      <c r="O12" s="4"/>
      <c r="P12" s="4"/>
      <c r="Q12" s="6"/>
      <c r="R12" s="43"/>
    </row>
    <row r="13" spans="1:18" ht="19.95" customHeight="1" x14ac:dyDescent="0.3">
      <c r="A13" s="45" t="s">
        <v>21</v>
      </c>
      <c r="B13" s="46"/>
      <c r="C13" s="47"/>
      <c r="D13" s="20"/>
      <c r="E13" s="21"/>
      <c r="F13" s="21"/>
      <c r="G13" s="21"/>
      <c r="H13" s="55"/>
      <c r="I13" s="56"/>
      <c r="J13" s="56"/>
      <c r="K13" s="56"/>
      <c r="L13" s="57"/>
      <c r="M13" s="42"/>
      <c r="N13" s="22"/>
      <c r="O13" s="22"/>
      <c r="P13" s="22"/>
      <c r="Q13" s="23"/>
      <c r="R13" s="44"/>
    </row>
    <row r="14" spans="1:18" ht="25.95" customHeight="1" x14ac:dyDescent="0.3">
      <c r="A14" s="11">
        <f>IF(IF(C12=12,$A$10+1,$A$10)&gt;A12,IF(C12=12,$A$10+1,$A$10),A12)</f>
        <v>115</v>
      </c>
      <c r="B14" s="12" t="s">
        <v>28</v>
      </c>
      <c r="C14" s="13">
        <f>IF(A14=A12,C12+1,1)</f>
        <v>3</v>
      </c>
      <c r="D14" s="5">
        <v>10000</v>
      </c>
      <c r="E14" s="5"/>
      <c r="F14" s="5"/>
      <c r="G14" s="5"/>
      <c r="H14" s="5"/>
      <c r="I14" s="6"/>
      <c r="J14" s="6"/>
      <c r="K14" s="10"/>
      <c r="L14" s="37"/>
      <c r="M14" s="41"/>
      <c r="N14" s="4"/>
      <c r="O14" s="4"/>
      <c r="P14" s="4"/>
      <c r="Q14" s="6"/>
      <c r="R14" s="43"/>
    </row>
    <row r="15" spans="1:18" ht="19.95" customHeight="1" x14ac:dyDescent="0.3">
      <c r="A15" s="45" t="s">
        <v>21</v>
      </c>
      <c r="B15" s="46"/>
      <c r="C15" s="47"/>
      <c r="D15" s="20"/>
      <c r="E15" s="21"/>
      <c r="F15" s="21"/>
      <c r="G15" s="21"/>
      <c r="H15" s="55"/>
      <c r="I15" s="56"/>
      <c r="J15" s="56"/>
      <c r="K15" s="56"/>
      <c r="L15" s="57"/>
      <c r="M15" s="42"/>
      <c r="N15" s="22"/>
      <c r="O15" s="22"/>
      <c r="P15" s="22"/>
      <c r="Q15" s="23"/>
      <c r="R15" s="44"/>
    </row>
    <row r="16" spans="1:18" ht="25.95" customHeight="1" x14ac:dyDescent="0.3">
      <c r="A16" s="11">
        <f>IF(IF(C14=12,$A$10+1,$A$10)&gt;A14,IF(C14=12,$A$10+1,$A$10),A14)</f>
        <v>115</v>
      </c>
      <c r="B16" s="12" t="s">
        <v>28</v>
      </c>
      <c r="C16" s="13">
        <f>IF(A16=A14,C14+1,1)</f>
        <v>4</v>
      </c>
      <c r="D16" s="5">
        <v>10000</v>
      </c>
      <c r="E16" s="5"/>
      <c r="F16" s="5"/>
      <c r="G16" s="5"/>
      <c r="H16" s="5"/>
      <c r="I16" s="6"/>
      <c r="J16" s="6"/>
      <c r="K16" s="10"/>
      <c r="L16" s="37"/>
      <c r="M16" s="41"/>
      <c r="N16" s="4"/>
      <c r="O16" s="4"/>
      <c r="P16" s="4"/>
      <c r="Q16" s="6"/>
      <c r="R16" s="43"/>
    </row>
    <row r="17" spans="1:18" ht="19.95" customHeight="1" x14ac:dyDescent="0.3">
      <c r="A17" s="45" t="s">
        <v>21</v>
      </c>
      <c r="B17" s="46"/>
      <c r="C17" s="47"/>
      <c r="D17" s="20"/>
      <c r="E17" s="21"/>
      <c r="F17" s="21"/>
      <c r="G17" s="21"/>
      <c r="H17" s="55"/>
      <c r="I17" s="56"/>
      <c r="J17" s="56"/>
      <c r="K17" s="56"/>
      <c r="L17" s="57"/>
      <c r="M17" s="42"/>
      <c r="N17" s="22"/>
      <c r="O17" s="22"/>
      <c r="P17" s="22"/>
      <c r="Q17" s="23"/>
      <c r="R17" s="44"/>
    </row>
    <row r="18" spans="1:18" ht="25.95" customHeight="1" x14ac:dyDescent="0.3">
      <c r="A18" s="11">
        <f>IF(IF(C16=12,$A$10+1,$A$10)&gt;A16,IF(C16=12,$A$10+1,$A$10),A16)</f>
        <v>115</v>
      </c>
      <c r="B18" s="12" t="s">
        <v>28</v>
      </c>
      <c r="C18" s="13">
        <f>IF(A18=A16,C16+1,1)</f>
        <v>5</v>
      </c>
      <c r="D18" s="5">
        <v>10000</v>
      </c>
      <c r="E18" s="5"/>
      <c r="F18" s="5"/>
      <c r="G18" s="5"/>
      <c r="H18" s="5"/>
      <c r="I18" s="6"/>
      <c r="J18" s="6"/>
      <c r="K18" s="10"/>
      <c r="L18" s="37"/>
      <c r="M18" s="41"/>
      <c r="N18" s="4"/>
      <c r="O18" s="4"/>
      <c r="P18" s="4"/>
      <c r="Q18" s="6"/>
      <c r="R18" s="43"/>
    </row>
    <row r="19" spans="1:18" ht="19.95" customHeight="1" x14ac:dyDescent="0.3">
      <c r="A19" s="45" t="s">
        <v>21</v>
      </c>
      <c r="B19" s="46"/>
      <c r="C19" s="47"/>
      <c r="D19" s="20"/>
      <c r="E19" s="21"/>
      <c r="F19" s="21"/>
      <c r="G19" s="21"/>
      <c r="H19" s="55"/>
      <c r="I19" s="56"/>
      <c r="J19" s="56"/>
      <c r="K19" s="56"/>
      <c r="L19" s="57"/>
      <c r="M19" s="42"/>
      <c r="N19" s="22"/>
      <c r="O19" s="22"/>
      <c r="P19" s="22"/>
      <c r="Q19" s="23"/>
      <c r="R19" s="44"/>
    </row>
    <row r="20" spans="1:18" ht="25.95" customHeight="1" x14ac:dyDescent="0.3">
      <c r="A20" s="11">
        <f>IF(IF(C18=12,$A$10+1,$A$10)&gt;A18,IF(C18=12,$A$10+1,$A$10),A18)</f>
        <v>115</v>
      </c>
      <c r="B20" s="12" t="s">
        <v>28</v>
      </c>
      <c r="C20" s="13">
        <f>IF(A20=A18,C18+1,1)</f>
        <v>6</v>
      </c>
      <c r="D20" s="5">
        <v>10000</v>
      </c>
      <c r="E20" s="5"/>
      <c r="F20" s="5"/>
      <c r="G20" s="5"/>
      <c r="H20" s="5"/>
      <c r="I20" s="6"/>
      <c r="J20" s="6"/>
      <c r="K20" s="10"/>
      <c r="L20" s="37"/>
      <c r="M20" s="41"/>
      <c r="N20" s="4"/>
      <c r="O20" s="4"/>
      <c r="P20" s="4"/>
      <c r="Q20" s="6"/>
      <c r="R20" s="43"/>
    </row>
    <row r="21" spans="1:18" ht="19.95" customHeight="1" x14ac:dyDescent="0.3">
      <c r="A21" s="45" t="s">
        <v>21</v>
      </c>
      <c r="B21" s="46"/>
      <c r="C21" s="47"/>
      <c r="D21" s="20"/>
      <c r="E21" s="21"/>
      <c r="F21" s="21"/>
      <c r="G21" s="21"/>
      <c r="H21" s="55"/>
      <c r="I21" s="56"/>
      <c r="J21" s="56"/>
      <c r="K21" s="56"/>
      <c r="L21" s="57"/>
      <c r="M21" s="42"/>
      <c r="N21" s="22"/>
      <c r="O21" s="22"/>
      <c r="P21" s="22"/>
      <c r="Q21" s="23"/>
      <c r="R21" s="44"/>
    </row>
    <row r="22" spans="1:18" ht="25.95" customHeight="1" x14ac:dyDescent="0.3">
      <c r="A22" s="11">
        <f>IF(IF(C20=12,$A$10+1,$A$10)&gt;A20,IF(C20=12,$A$10+1,$A$10),A20)</f>
        <v>115</v>
      </c>
      <c r="B22" s="12" t="s">
        <v>28</v>
      </c>
      <c r="C22" s="13">
        <f>IF(A22=A20,C20+1,1)</f>
        <v>7</v>
      </c>
      <c r="D22" s="5">
        <v>10000</v>
      </c>
      <c r="E22" s="5"/>
      <c r="F22" s="5"/>
      <c r="G22" s="5"/>
      <c r="H22" s="5"/>
      <c r="I22" s="6"/>
      <c r="J22" s="6"/>
      <c r="K22" s="10"/>
      <c r="L22" s="37"/>
      <c r="M22" s="41"/>
      <c r="N22" s="4"/>
      <c r="O22" s="4"/>
      <c r="P22" s="4"/>
      <c r="Q22" s="6"/>
      <c r="R22" s="43"/>
    </row>
    <row r="23" spans="1:18" ht="19.95" customHeight="1" x14ac:dyDescent="0.3">
      <c r="A23" s="45" t="s">
        <v>21</v>
      </c>
      <c r="B23" s="46"/>
      <c r="C23" s="47"/>
      <c r="D23" s="20"/>
      <c r="E23" s="21"/>
      <c r="F23" s="21"/>
      <c r="G23" s="21"/>
      <c r="H23" s="55"/>
      <c r="I23" s="56"/>
      <c r="J23" s="56"/>
      <c r="K23" s="56"/>
      <c r="L23" s="57"/>
      <c r="M23" s="42"/>
      <c r="N23" s="22"/>
      <c r="O23" s="22"/>
      <c r="P23" s="22"/>
      <c r="Q23" s="23"/>
      <c r="R23" s="44"/>
    </row>
    <row r="24" spans="1:18" ht="25.95" customHeight="1" x14ac:dyDescent="0.3">
      <c r="A24" s="11">
        <f>IF(IF(C22=12,$A$10+1,$A$10)&gt;A22,IF(C22=12,$A$10+1,$A$10),A22)</f>
        <v>115</v>
      </c>
      <c r="B24" s="12" t="s">
        <v>28</v>
      </c>
      <c r="C24" s="13">
        <f>IF(A24=A22,C22+1,1)</f>
        <v>8</v>
      </c>
      <c r="D24" s="5">
        <v>10000</v>
      </c>
      <c r="E24" s="5"/>
      <c r="F24" s="5"/>
      <c r="G24" s="5"/>
      <c r="H24" s="5"/>
      <c r="I24" s="6"/>
      <c r="J24" s="6"/>
      <c r="K24" s="10"/>
      <c r="L24" s="37"/>
      <c r="M24" s="41"/>
      <c r="N24" s="4"/>
      <c r="O24" s="4"/>
      <c r="P24" s="4"/>
      <c r="Q24" s="6"/>
      <c r="R24" s="43"/>
    </row>
    <row r="25" spans="1:18" ht="19.95" customHeight="1" x14ac:dyDescent="0.3">
      <c r="A25" s="45" t="s">
        <v>21</v>
      </c>
      <c r="B25" s="46"/>
      <c r="C25" s="47"/>
      <c r="D25" s="20"/>
      <c r="E25" s="21"/>
      <c r="F25" s="21"/>
      <c r="G25" s="21"/>
      <c r="H25" s="55"/>
      <c r="I25" s="56"/>
      <c r="J25" s="56"/>
      <c r="K25" s="56"/>
      <c r="L25" s="57"/>
      <c r="M25" s="42"/>
      <c r="N25" s="22"/>
      <c r="O25" s="22"/>
      <c r="P25" s="22"/>
      <c r="Q25" s="23"/>
      <c r="R25" s="44"/>
    </row>
    <row r="26" spans="1:18" ht="25.95" customHeight="1" x14ac:dyDescent="0.3">
      <c r="A26" s="11">
        <f>IF(IF(C24=12,$A$10+1,$A$10)&gt;A24,IF(C24=12,$A$10+1,$A$10),A24)</f>
        <v>115</v>
      </c>
      <c r="B26" s="12" t="s">
        <v>28</v>
      </c>
      <c r="C26" s="13">
        <f>IF(A26=A24,C24+1,1)</f>
        <v>9</v>
      </c>
      <c r="D26" s="5">
        <v>10000</v>
      </c>
      <c r="E26" s="5"/>
      <c r="F26" s="5"/>
      <c r="G26" s="5"/>
      <c r="H26" s="5"/>
      <c r="I26" s="6"/>
      <c r="J26" s="6"/>
      <c r="K26" s="10"/>
      <c r="L26" s="37"/>
      <c r="M26" s="41"/>
      <c r="N26" s="4"/>
      <c r="O26" s="4"/>
      <c r="P26" s="4"/>
      <c r="Q26" s="6"/>
      <c r="R26" s="43"/>
    </row>
    <row r="27" spans="1:18" ht="19.95" customHeight="1" x14ac:dyDescent="0.3">
      <c r="A27" s="45" t="s">
        <v>21</v>
      </c>
      <c r="B27" s="46"/>
      <c r="C27" s="47"/>
      <c r="D27" s="20"/>
      <c r="E27" s="21"/>
      <c r="F27" s="21"/>
      <c r="G27" s="21"/>
      <c r="H27" s="55"/>
      <c r="I27" s="56"/>
      <c r="J27" s="56"/>
      <c r="K27" s="56"/>
      <c r="L27" s="57"/>
      <c r="M27" s="42"/>
      <c r="N27" s="22"/>
      <c r="O27" s="22"/>
      <c r="P27" s="22"/>
      <c r="Q27" s="23"/>
      <c r="R27" s="44"/>
    </row>
    <row r="28" spans="1:18" ht="25.95" customHeight="1" x14ac:dyDescent="0.3">
      <c r="A28" s="11">
        <f>IF(IF(C26=12,$A$10+1,$A$10)&gt;A26,IF(C26=12,$A$10+1,$A$10),A26)</f>
        <v>115</v>
      </c>
      <c r="B28" s="12" t="s">
        <v>28</v>
      </c>
      <c r="C28" s="13">
        <f>IF(A28=A26,C26+1,1)</f>
        <v>10</v>
      </c>
      <c r="D28" s="5">
        <v>10000</v>
      </c>
      <c r="E28" s="5"/>
      <c r="F28" s="5"/>
      <c r="G28" s="5"/>
      <c r="H28" s="5"/>
      <c r="I28" s="6"/>
      <c r="J28" s="6"/>
      <c r="K28" s="10"/>
      <c r="L28" s="37"/>
      <c r="M28" s="41"/>
      <c r="N28" s="4"/>
      <c r="O28" s="4"/>
      <c r="P28" s="4"/>
      <c r="Q28" s="6"/>
      <c r="R28" s="43"/>
    </row>
    <row r="29" spans="1:18" ht="19.95" customHeight="1" x14ac:dyDescent="0.3">
      <c r="A29" s="45" t="s">
        <v>21</v>
      </c>
      <c r="B29" s="46"/>
      <c r="C29" s="47"/>
      <c r="D29" s="20"/>
      <c r="E29" s="21"/>
      <c r="F29" s="21"/>
      <c r="G29" s="21"/>
      <c r="H29" s="55"/>
      <c r="I29" s="56"/>
      <c r="J29" s="56"/>
      <c r="K29" s="56"/>
      <c r="L29" s="57"/>
      <c r="M29" s="42"/>
      <c r="N29" s="22"/>
      <c r="O29" s="22"/>
      <c r="P29" s="22"/>
      <c r="Q29" s="23"/>
      <c r="R29" s="44"/>
    </row>
    <row r="30" spans="1:18" ht="25.95" customHeight="1" x14ac:dyDescent="0.3">
      <c r="A30" s="11">
        <f>IF(IF(C28=12,$A$10+1,$A$10)&gt;A28,IF(C28=12,$A$10+1,$A$10),A28)</f>
        <v>115</v>
      </c>
      <c r="B30" s="12" t="s">
        <v>28</v>
      </c>
      <c r="C30" s="13">
        <f>IF(A30=A28,C28+1,1)</f>
        <v>11</v>
      </c>
      <c r="D30" s="5">
        <v>10000</v>
      </c>
      <c r="E30" s="5"/>
      <c r="F30" s="5"/>
      <c r="G30" s="5"/>
      <c r="H30" s="5"/>
      <c r="I30" s="6"/>
      <c r="J30" s="6"/>
      <c r="K30" s="10"/>
      <c r="L30" s="37"/>
      <c r="M30" s="41"/>
      <c r="N30" s="4"/>
      <c r="O30" s="4"/>
      <c r="P30" s="4"/>
      <c r="Q30" s="6"/>
      <c r="R30" s="43"/>
    </row>
    <row r="31" spans="1:18" ht="19.95" customHeight="1" x14ac:dyDescent="0.3">
      <c r="A31" s="45" t="s">
        <v>21</v>
      </c>
      <c r="B31" s="46"/>
      <c r="C31" s="47"/>
      <c r="D31" s="20"/>
      <c r="E31" s="21"/>
      <c r="F31" s="21"/>
      <c r="G31" s="21"/>
      <c r="H31" s="55"/>
      <c r="I31" s="56"/>
      <c r="J31" s="56"/>
      <c r="K31" s="56"/>
      <c r="L31" s="57"/>
      <c r="M31" s="42"/>
      <c r="N31" s="22"/>
      <c r="O31" s="22"/>
      <c r="P31" s="22"/>
      <c r="Q31" s="23"/>
      <c r="R31" s="44"/>
    </row>
    <row r="32" spans="1:18" ht="25.95" customHeight="1" x14ac:dyDescent="0.3">
      <c r="A32" s="11">
        <f>IF(IF(C30=12,$A$10+1,$A$10)&gt;A30,IF(C30=12,$A$10+1,$A$10),A30)</f>
        <v>115</v>
      </c>
      <c r="B32" s="12" t="s">
        <v>28</v>
      </c>
      <c r="C32" s="13">
        <f>IF(A32=A30,C30+1,1)</f>
        <v>12</v>
      </c>
      <c r="D32" s="5">
        <v>10000</v>
      </c>
      <c r="E32" s="5"/>
      <c r="F32" s="5"/>
      <c r="G32" s="5"/>
      <c r="H32" s="5"/>
      <c r="I32" s="6"/>
      <c r="J32" s="6"/>
      <c r="K32" s="10"/>
      <c r="L32" s="37"/>
      <c r="M32" s="41"/>
      <c r="N32" s="4"/>
      <c r="O32" s="4"/>
      <c r="P32" s="4"/>
      <c r="Q32" s="6"/>
      <c r="R32" s="43"/>
    </row>
    <row r="33" spans="1:18" ht="19.95" customHeight="1" thickBot="1" x14ac:dyDescent="0.35">
      <c r="A33" s="45" t="s">
        <v>21</v>
      </c>
      <c r="B33" s="46"/>
      <c r="C33" s="47"/>
      <c r="D33" s="20"/>
      <c r="E33" s="21"/>
      <c r="F33" s="21"/>
      <c r="G33" s="21"/>
      <c r="H33" s="48"/>
      <c r="I33" s="49"/>
      <c r="J33" s="49"/>
      <c r="K33" s="49"/>
      <c r="L33" s="50"/>
      <c r="M33" s="42"/>
      <c r="N33" s="22"/>
      <c r="O33" s="22"/>
      <c r="P33" s="22"/>
      <c r="Q33" s="23"/>
      <c r="R33" s="44"/>
    </row>
    <row r="34" spans="1:18" s="8" customFormat="1" ht="25.95" customHeight="1" thickTop="1" x14ac:dyDescent="0.3">
      <c r="A34" s="51" t="s">
        <v>4</v>
      </c>
      <c r="B34" s="52"/>
      <c r="C34" s="53"/>
      <c r="D34" s="9">
        <f t="shared" ref="D34:P34" si="0">D10+D12+D14+D16+D18+D20+D22+D24+D26+D28+D30+D32</f>
        <v>120000</v>
      </c>
      <c r="E34" s="9">
        <f t="shared" si="0"/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>ROUND((D34+E34+F34+G34-M34)*2.11%,0)</f>
        <v>2532</v>
      </c>
      <c r="R34" s="25" t="s">
        <v>114</v>
      </c>
    </row>
    <row r="35" spans="1:18" ht="5.4" customHeight="1" x14ac:dyDescent="0.3"/>
    <row r="36" spans="1:18" x14ac:dyDescent="0.3">
      <c r="A36" s="1" t="s">
        <v>74</v>
      </c>
      <c r="F36" s="54" t="s">
        <v>5</v>
      </c>
      <c r="G36" s="54"/>
      <c r="J36" s="39" t="s">
        <v>6</v>
      </c>
      <c r="L36" s="39"/>
      <c r="M36" s="39" t="s">
        <v>7</v>
      </c>
      <c r="N36" s="39"/>
      <c r="P36" s="1" t="s">
        <v>22</v>
      </c>
    </row>
  </sheetData>
  <mergeCells count="69">
    <mergeCell ref="A7:C7"/>
    <mergeCell ref="D7:L7"/>
    <mergeCell ref="M7:M9"/>
    <mergeCell ref="N7:Q7"/>
    <mergeCell ref="R7:R8"/>
    <mergeCell ref="A1:R1"/>
    <mergeCell ref="A2:R2"/>
    <mergeCell ref="A4:C4"/>
    <mergeCell ref="A5:C5"/>
    <mergeCell ref="A6:C6"/>
    <mergeCell ref="K8:K9"/>
    <mergeCell ref="L8:L9"/>
    <mergeCell ref="A9:C9"/>
    <mergeCell ref="M10:M11"/>
    <mergeCell ref="R10:R11"/>
    <mergeCell ref="A11:C11"/>
    <mergeCell ref="H11:L11"/>
    <mergeCell ref="A8:C8"/>
    <mergeCell ref="D8:E8"/>
    <mergeCell ref="F8:G8"/>
    <mergeCell ref="H8:H9"/>
    <mergeCell ref="I8:I9"/>
    <mergeCell ref="J8:J9"/>
    <mergeCell ref="M12:M13"/>
    <mergeCell ref="R12:R13"/>
    <mergeCell ref="A13:C13"/>
    <mergeCell ref="H13:L13"/>
    <mergeCell ref="M14:M15"/>
    <mergeCell ref="R14:R15"/>
    <mergeCell ref="A15:C15"/>
    <mergeCell ref="H15:L15"/>
    <mergeCell ref="M16:M17"/>
    <mergeCell ref="R16:R17"/>
    <mergeCell ref="A17:C17"/>
    <mergeCell ref="H17:L17"/>
    <mergeCell ref="M18:M19"/>
    <mergeCell ref="R18:R19"/>
    <mergeCell ref="A19:C19"/>
    <mergeCell ref="H19:L19"/>
    <mergeCell ref="M20:M21"/>
    <mergeCell ref="R20:R21"/>
    <mergeCell ref="A21:C21"/>
    <mergeCell ref="H21:L21"/>
    <mergeCell ref="M22:M23"/>
    <mergeCell ref="R22:R23"/>
    <mergeCell ref="A23:C23"/>
    <mergeCell ref="H23:L23"/>
    <mergeCell ref="M24:M25"/>
    <mergeCell ref="R24:R25"/>
    <mergeCell ref="A25:C25"/>
    <mergeCell ref="H25:L25"/>
    <mergeCell ref="M26:M27"/>
    <mergeCell ref="R26:R27"/>
    <mergeCell ref="A27:C27"/>
    <mergeCell ref="H27:L27"/>
    <mergeCell ref="F36:G36"/>
    <mergeCell ref="M28:M29"/>
    <mergeCell ref="R28:R29"/>
    <mergeCell ref="A29:C29"/>
    <mergeCell ref="H29:L29"/>
    <mergeCell ref="M30:M31"/>
    <mergeCell ref="R30:R31"/>
    <mergeCell ref="A31:C31"/>
    <mergeCell ref="H31:L31"/>
    <mergeCell ref="M32:M33"/>
    <mergeCell ref="R32:R33"/>
    <mergeCell ref="A33:C33"/>
    <mergeCell ref="H33:L33"/>
    <mergeCell ref="A34:C34"/>
  </mergeCells>
  <phoneticPr fontId="2" type="noConversion"/>
  <printOptions horizontalCentered="1"/>
  <pageMargins left="0.59055118110236227" right="0.59055118110236227" top="0.41" bottom="0.4" header="0.28000000000000003" footer="0.35433070866141736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21E4-C5A6-43C8-A1F2-21E219A27D30}">
  <sheetPr>
    <tabColor rgb="FFFFC000"/>
  </sheetPr>
  <dimension ref="A1:R36"/>
  <sheetViews>
    <sheetView tabSelected="1" view="pageBreakPreview" zoomScale="85" zoomScaleNormal="100" zoomScaleSheetLayoutView="85" workbookViewId="0">
      <pane ySplit="8" topLeftCell="A25" activePane="bottomLeft" state="frozen"/>
      <selection pane="bottomLeft" activeCell="A2" sqref="A2:R2"/>
    </sheetView>
  </sheetViews>
  <sheetFormatPr defaultColWidth="9" defaultRowHeight="15.6" x14ac:dyDescent="0.3"/>
  <cols>
    <col min="1" max="1" width="4.77734375" style="1" customWidth="1"/>
    <col min="2" max="2" width="1.77734375" style="1" customWidth="1"/>
    <col min="3" max="3" width="4.33203125" style="1" customWidth="1"/>
    <col min="4" max="17" width="11.77734375" style="1" customWidth="1"/>
    <col min="18" max="18" width="16.88671875" style="1" customWidth="1"/>
    <col min="19" max="16384" width="9" style="1"/>
  </cols>
  <sheetData>
    <row r="1" spans="1:18" s="3" customFormat="1" ht="33.6" customHeight="1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7" customFormat="1" ht="25.05" customHeight="1" x14ac:dyDescent="0.3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7" customFormat="1" ht="8.4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8" ht="22.05" customHeight="1" x14ac:dyDescent="0.3">
      <c r="A4" s="62" t="s">
        <v>18</v>
      </c>
      <c r="B4" s="62"/>
      <c r="C4" s="62"/>
      <c r="G4" s="1" t="s">
        <v>30</v>
      </c>
      <c r="H4" s="31"/>
      <c r="J4" s="1" t="s">
        <v>13</v>
      </c>
      <c r="N4" s="1" t="s">
        <v>14</v>
      </c>
    </row>
    <row r="5" spans="1:18" ht="22.05" customHeight="1" x14ac:dyDescent="0.3">
      <c r="A5" s="62" t="s">
        <v>15</v>
      </c>
      <c r="B5" s="62"/>
      <c r="C5" s="62"/>
      <c r="D5" s="35"/>
      <c r="E5" s="35"/>
      <c r="N5" s="1" t="s">
        <v>29</v>
      </c>
      <c r="O5" s="14"/>
    </row>
    <row r="6" spans="1:18" ht="22.05" customHeight="1" x14ac:dyDescent="0.3">
      <c r="A6" s="63" t="s">
        <v>16</v>
      </c>
      <c r="B6" s="63"/>
      <c r="C6" s="63"/>
      <c r="D6" s="1" t="s">
        <v>111</v>
      </c>
      <c r="G6" s="1" t="s">
        <v>17</v>
      </c>
      <c r="H6" s="2"/>
      <c r="I6" s="2"/>
      <c r="J6" s="1" t="s">
        <v>19</v>
      </c>
      <c r="M6" s="35"/>
      <c r="N6" s="1" t="s">
        <v>107</v>
      </c>
      <c r="O6" s="35"/>
      <c r="P6" s="14"/>
      <c r="Q6" s="14"/>
      <c r="R6" s="18"/>
    </row>
    <row r="7" spans="1:18" s="31" customFormat="1" ht="19.95" customHeight="1" x14ac:dyDescent="0.3">
      <c r="A7" s="45" t="s">
        <v>32</v>
      </c>
      <c r="B7" s="46"/>
      <c r="C7" s="47"/>
      <c r="D7" s="64" t="s">
        <v>31</v>
      </c>
      <c r="E7" s="65"/>
      <c r="F7" s="65"/>
      <c r="G7" s="65"/>
      <c r="H7" s="65"/>
      <c r="I7" s="65"/>
      <c r="J7" s="65"/>
      <c r="K7" s="65"/>
      <c r="L7" s="66"/>
      <c r="M7" s="58" t="s">
        <v>0</v>
      </c>
      <c r="N7" s="64" t="s">
        <v>33</v>
      </c>
      <c r="O7" s="65"/>
      <c r="P7" s="65"/>
      <c r="Q7" s="66"/>
      <c r="R7" s="58" t="s">
        <v>3</v>
      </c>
    </row>
    <row r="8" spans="1:18" s="31" customFormat="1" ht="19.95" customHeight="1" x14ac:dyDescent="0.3">
      <c r="A8" s="45" t="s">
        <v>26</v>
      </c>
      <c r="B8" s="46"/>
      <c r="C8" s="47"/>
      <c r="D8" s="45" t="s">
        <v>9</v>
      </c>
      <c r="E8" s="47"/>
      <c r="F8" s="45" t="s">
        <v>24</v>
      </c>
      <c r="G8" s="47"/>
      <c r="H8" s="58" t="s">
        <v>10</v>
      </c>
      <c r="I8" s="58" t="s">
        <v>11</v>
      </c>
      <c r="J8" s="58" t="s">
        <v>12</v>
      </c>
      <c r="K8" s="58" t="s">
        <v>23</v>
      </c>
      <c r="L8" s="58" t="s">
        <v>25</v>
      </c>
      <c r="M8" s="67"/>
      <c r="N8" s="24" t="s">
        <v>1</v>
      </c>
      <c r="O8" s="4" t="s">
        <v>2</v>
      </c>
      <c r="P8" s="24" t="s">
        <v>8</v>
      </c>
      <c r="Q8" s="24" t="s">
        <v>27</v>
      </c>
      <c r="R8" s="59"/>
    </row>
    <row r="9" spans="1:18" s="31" customFormat="1" ht="19.95" customHeight="1" x14ac:dyDescent="0.3">
      <c r="A9" s="45" t="s">
        <v>98</v>
      </c>
      <c r="B9" s="46"/>
      <c r="C9" s="47"/>
      <c r="D9" s="24" t="s">
        <v>97</v>
      </c>
      <c r="E9" s="24" t="s">
        <v>109</v>
      </c>
      <c r="F9" s="24" t="s">
        <v>97</v>
      </c>
      <c r="G9" s="24" t="s">
        <v>109</v>
      </c>
      <c r="H9" s="59"/>
      <c r="I9" s="59"/>
      <c r="J9" s="59"/>
      <c r="K9" s="59"/>
      <c r="L9" s="59"/>
      <c r="M9" s="59"/>
      <c r="N9" s="24" t="s">
        <v>97</v>
      </c>
      <c r="O9" s="24" t="s">
        <v>97</v>
      </c>
      <c r="P9" s="24" t="s">
        <v>97</v>
      </c>
      <c r="Q9" s="24" t="s">
        <v>97</v>
      </c>
      <c r="R9" s="33"/>
    </row>
    <row r="10" spans="1:18" ht="25.95" customHeight="1" x14ac:dyDescent="0.3">
      <c r="A10" s="11">
        <v>115</v>
      </c>
      <c r="B10" s="12" t="s">
        <v>28</v>
      </c>
      <c r="C10" s="13">
        <v>1</v>
      </c>
      <c r="D10" s="5">
        <v>45000</v>
      </c>
      <c r="E10" s="5"/>
      <c r="F10" s="5"/>
      <c r="G10" s="5"/>
      <c r="H10" s="5"/>
      <c r="I10" s="6">
        <v>1145</v>
      </c>
      <c r="J10" s="6">
        <v>710</v>
      </c>
      <c r="K10" s="10">
        <v>225</v>
      </c>
      <c r="L10" s="32">
        <f>SUM(D10:G10)-SUM(H10:K10)</f>
        <v>42920</v>
      </c>
      <c r="M10" s="41">
        <v>45800</v>
      </c>
      <c r="N10" s="4">
        <v>4058</v>
      </c>
      <c r="O10" s="4">
        <v>2216</v>
      </c>
      <c r="P10" s="4">
        <v>2748</v>
      </c>
      <c r="Q10" s="6"/>
      <c r="R10" s="43" t="s">
        <v>99</v>
      </c>
    </row>
    <row r="11" spans="1:18" ht="19.95" customHeight="1" x14ac:dyDescent="0.3">
      <c r="A11" s="45" t="s">
        <v>21</v>
      </c>
      <c r="B11" s="46"/>
      <c r="C11" s="47"/>
      <c r="D11" s="20"/>
      <c r="E11" s="21"/>
      <c r="F11" s="21"/>
      <c r="G11" s="21"/>
      <c r="H11" s="55"/>
      <c r="I11" s="56"/>
      <c r="J11" s="56"/>
      <c r="K11" s="56"/>
      <c r="L11" s="57"/>
      <c r="M11" s="42"/>
      <c r="N11" s="22"/>
      <c r="O11" s="22"/>
      <c r="P11" s="22"/>
      <c r="Q11" s="23"/>
      <c r="R11" s="44"/>
    </row>
    <row r="12" spans="1:18" ht="25.95" customHeight="1" x14ac:dyDescent="0.3">
      <c r="A12" s="11">
        <f>IF(IF(C10=12,$A$10+1,$A$10)&gt;A10,IF(C10=12,$A$10+1,$A$10),A10)</f>
        <v>115</v>
      </c>
      <c r="B12" s="12" t="s">
        <v>28</v>
      </c>
      <c r="C12" s="13">
        <f>IF(A12=A10,C10+1,1)</f>
        <v>2</v>
      </c>
      <c r="D12" s="5">
        <v>45000</v>
      </c>
      <c r="E12" s="5"/>
      <c r="F12" s="5"/>
      <c r="G12" s="5"/>
      <c r="H12" s="19"/>
      <c r="I12" s="6">
        <v>1145</v>
      </c>
      <c r="J12" s="6">
        <v>710</v>
      </c>
      <c r="K12" s="10">
        <v>225</v>
      </c>
      <c r="L12" s="32">
        <f>SUM(D12:G12)-SUM(H12:K12)</f>
        <v>42920</v>
      </c>
      <c r="M12" s="41">
        <v>45800</v>
      </c>
      <c r="N12" s="4">
        <v>4058</v>
      </c>
      <c r="O12" s="4">
        <v>2216</v>
      </c>
      <c r="P12" s="4">
        <v>2748</v>
      </c>
      <c r="Q12" s="6"/>
      <c r="R12" s="43" t="s">
        <v>100</v>
      </c>
    </row>
    <row r="13" spans="1:18" ht="19.95" customHeight="1" x14ac:dyDescent="0.3">
      <c r="A13" s="45" t="s">
        <v>21</v>
      </c>
      <c r="B13" s="46"/>
      <c r="C13" s="47"/>
      <c r="D13" s="20"/>
      <c r="E13" s="21"/>
      <c r="F13" s="21"/>
      <c r="G13" s="21"/>
      <c r="H13" s="55"/>
      <c r="I13" s="56"/>
      <c r="J13" s="56"/>
      <c r="K13" s="56"/>
      <c r="L13" s="57"/>
      <c r="M13" s="42"/>
      <c r="N13" s="22"/>
      <c r="O13" s="22"/>
      <c r="P13" s="22"/>
      <c r="Q13" s="23"/>
      <c r="R13" s="44"/>
    </row>
    <row r="14" spans="1:18" ht="25.95" customHeight="1" x14ac:dyDescent="0.3">
      <c r="A14" s="11">
        <f>IF(IF(C12=12,$A$10+1,$A$10)&gt;A12,IF(C12=12,$A$10+1,$A$10),A12)</f>
        <v>115</v>
      </c>
      <c r="B14" s="12" t="s">
        <v>28</v>
      </c>
      <c r="C14" s="13">
        <f>IF(A14=A12,C12+1,1)</f>
        <v>3</v>
      </c>
      <c r="D14" s="5">
        <v>45000</v>
      </c>
      <c r="E14" s="5"/>
      <c r="F14" s="5"/>
      <c r="G14" s="5"/>
      <c r="H14" s="5"/>
      <c r="I14" s="6">
        <v>1145</v>
      </c>
      <c r="J14" s="6">
        <v>710</v>
      </c>
      <c r="K14" s="10">
        <v>225</v>
      </c>
      <c r="L14" s="32">
        <f>SUM(D14:G14)-SUM(H14:K14)</f>
        <v>42920</v>
      </c>
      <c r="M14" s="41">
        <v>45800</v>
      </c>
      <c r="N14" s="4">
        <v>4058</v>
      </c>
      <c r="O14" s="4">
        <v>2216</v>
      </c>
      <c r="P14" s="4">
        <v>2748</v>
      </c>
      <c r="Q14" s="6"/>
      <c r="R14" s="43" t="s">
        <v>101</v>
      </c>
    </row>
    <row r="15" spans="1:18" ht="19.95" customHeight="1" x14ac:dyDescent="0.3">
      <c r="A15" s="45" t="s">
        <v>21</v>
      </c>
      <c r="B15" s="46"/>
      <c r="C15" s="47"/>
      <c r="D15" s="20"/>
      <c r="E15" s="21"/>
      <c r="F15" s="21"/>
      <c r="G15" s="21"/>
      <c r="H15" s="55"/>
      <c r="I15" s="56"/>
      <c r="J15" s="56"/>
      <c r="K15" s="56"/>
      <c r="L15" s="57"/>
      <c r="M15" s="42"/>
      <c r="N15" s="22"/>
      <c r="O15" s="22"/>
      <c r="P15" s="22"/>
      <c r="Q15" s="23"/>
      <c r="R15" s="44"/>
    </row>
    <row r="16" spans="1:18" ht="25.95" customHeight="1" x14ac:dyDescent="0.3">
      <c r="A16" s="11">
        <f>IF(IF(C14=12,$A$10+1,$A$10)&gt;A14,IF(C14=12,$A$10+1,$A$10),A14)</f>
        <v>115</v>
      </c>
      <c r="B16" s="12" t="s">
        <v>28</v>
      </c>
      <c r="C16" s="13">
        <f>IF(A16=A14,C14+1,1)</f>
        <v>4</v>
      </c>
      <c r="D16" s="5">
        <v>45000</v>
      </c>
      <c r="E16" s="5"/>
      <c r="F16" s="5"/>
      <c r="G16" s="5"/>
      <c r="H16" s="5"/>
      <c r="I16" s="6">
        <v>1145</v>
      </c>
      <c r="J16" s="6">
        <v>710</v>
      </c>
      <c r="K16" s="10">
        <v>225</v>
      </c>
      <c r="L16" s="32">
        <f>SUM(D16:G16)-SUM(H16:K16)</f>
        <v>42920</v>
      </c>
      <c r="M16" s="41">
        <v>45800</v>
      </c>
      <c r="N16" s="4">
        <v>4058</v>
      </c>
      <c r="O16" s="4">
        <v>2216</v>
      </c>
      <c r="P16" s="4">
        <v>2748</v>
      </c>
      <c r="Q16" s="6"/>
      <c r="R16" s="43" t="s">
        <v>102</v>
      </c>
    </row>
    <row r="17" spans="1:18" ht="19.95" customHeight="1" x14ac:dyDescent="0.3">
      <c r="A17" s="45" t="s">
        <v>21</v>
      </c>
      <c r="B17" s="46"/>
      <c r="C17" s="47"/>
      <c r="D17" s="20"/>
      <c r="E17" s="21"/>
      <c r="F17" s="21"/>
      <c r="G17" s="21"/>
      <c r="H17" s="55"/>
      <c r="I17" s="56"/>
      <c r="J17" s="56"/>
      <c r="K17" s="56"/>
      <c r="L17" s="57"/>
      <c r="M17" s="42"/>
      <c r="N17" s="22"/>
      <c r="O17" s="22"/>
      <c r="P17" s="22"/>
      <c r="Q17" s="23"/>
      <c r="R17" s="44"/>
    </row>
    <row r="18" spans="1:18" ht="25.95" customHeight="1" x14ac:dyDescent="0.3">
      <c r="A18" s="11">
        <f>IF(IF(C16=12,$A$10+1,$A$10)&gt;A16,IF(C16=12,$A$10+1,$A$10),A16)</f>
        <v>115</v>
      </c>
      <c r="B18" s="12" t="s">
        <v>28</v>
      </c>
      <c r="C18" s="13">
        <f>IF(A18=A16,C16+1,1)</f>
        <v>5</v>
      </c>
      <c r="D18" s="5">
        <v>45000</v>
      </c>
      <c r="E18" s="5"/>
      <c r="F18" s="5"/>
      <c r="G18" s="5"/>
      <c r="H18" s="5"/>
      <c r="I18" s="6">
        <v>1145</v>
      </c>
      <c r="J18" s="6">
        <v>710</v>
      </c>
      <c r="K18" s="10">
        <v>225</v>
      </c>
      <c r="L18" s="32">
        <f>SUM(D18:G18)-SUM(H18:K18)</f>
        <v>42920</v>
      </c>
      <c r="M18" s="41">
        <v>45800</v>
      </c>
      <c r="N18" s="4">
        <v>4058</v>
      </c>
      <c r="O18" s="4">
        <v>2216</v>
      </c>
      <c r="P18" s="4">
        <v>2748</v>
      </c>
      <c r="Q18" s="6"/>
      <c r="R18" s="43" t="s">
        <v>103</v>
      </c>
    </row>
    <row r="19" spans="1:18" ht="19.95" customHeight="1" x14ac:dyDescent="0.3">
      <c r="A19" s="45" t="s">
        <v>21</v>
      </c>
      <c r="B19" s="46"/>
      <c r="C19" s="47"/>
      <c r="D19" s="20"/>
      <c r="E19" s="21"/>
      <c r="F19" s="21"/>
      <c r="G19" s="21"/>
      <c r="H19" s="55"/>
      <c r="I19" s="56"/>
      <c r="J19" s="56"/>
      <c r="K19" s="56"/>
      <c r="L19" s="57"/>
      <c r="M19" s="42"/>
      <c r="N19" s="22"/>
      <c r="O19" s="22"/>
      <c r="P19" s="22"/>
      <c r="Q19" s="23"/>
      <c r="R19" s="44"/>
    </row>
    <row r="20" spans="1:18" ht="25.95" customHeight="1" x14ac:dyDescent="0.3">
      <c r="A20" s="11">
        <f>IF(IF(C18=12,$A$10+1,$A$10)&gt;A18,IF(C18=12,$A$10+1,$A$10),A18)</f>
        <v>115</v>
      </c>
      <c r="B20" s="12" t="s">
        <v>28</v>
      </c>
      <c r="C20" s="13">
        <f>IF(A20=A18,C18+1,1)</f>
        <v>6</v>
      </c>
      <c r="D20" s="5">
        <v>45000</v>
      </c>
      <c r="E20" s="5"/>
      <c r="F20" s="5"/>
      <c r="G20" s="5"/>
      <c r="H20" s="5"/>
      <c r="I20" s="6">
        <v>1145</v>
      </c>
      <c r="J20" s="6">
        <v>710</v>
      </c>
      <c r="K20" s="10">
        <v>225</v>
      </c>
      <c r="L20" s="32">
        <f>SUM(D20:G20)-SUM(H20:K20)</f>
        <v>42920</v>
      </c>
      <c r="M20" s="41">
        <v>45800</v>
      </c>
      <c r="N20" s="4">
        <v>4058</v>
      </c>
      <c r="O20" s="4">
        <v>2216</v>
      </c>
      <c r="P20" s="4">
        <v>2748</v>
      </c>
      <c r="Q20" s="6"/>
      <c r="R20" s="43" t="s">
        <v>104</v>
      </c>
    </row>
    <row r="21" spans="1:18" ht="19.95" customHeight="1" x14ac:dyDescent="0.3">
      <c r="A21" s="45" t="s">
        <v>21</v>
      </c>
      <c r="B21" s="46"/>
      <c r="C21" s="47"/>
      <c r="D21" s="20"/>
      <c r="E21" s="21"/>
      <c r="F21" s="21"/>
      <c r="G21" s="21"/>
      <c r="H21" s="55"/>
      <c r="I21" s="56"/>
      <c r="J21" s="56"/>
      <c r="K21" s="56"/>
      <c r="L21" s="57"/>
      <c r="M21" s="42"/>
      <c r="N21" s="22"/>
      <c r="O21" s="22"/>
      <c r="P21" s="22"/>
      <c r="Q21" s="23"/>
      <c r="R21" s="44"/>
    </row>
    <row r="22" spans="1:18" ht="25.95" customHeight="1" x14ac:dyDescent="0.3">
      <c r="A22" s="11">
        <f>IF(IF(C20=12,$A$10+1,$A$10)&gt;A20,IF(C20=12,$A$10+1,$A$10),A20)</f>
        <v>115</v>
      </c>
      <c r="B22" s="12" t="s">
        <v>28</v>
      </c>
      <c r="C22" s="13">
        <f>IF(A22=A20,C20+1,1)</f>
        <v>7</v>
      </c>
      <c r="D22" s="5">
        <v>45000</v>
      </c>
      <c r="E22" s="5"/>
      <c r="F22" s="5"/>
      <c r="G22" s="5"/>
      <c r="H22" s="5"/>
      <c r="I22" s="6">
        <v>1145</v>
      </c>
      <c r="J22" s="6">
        <v>710</v>
      </c>
      <c r="K22" s="10">
        <v>225</v>
      </c>
      <c r="L22" s="32">
        <f>SUM(D22:G22)-SUM(H22:K22)</f>
        <v>42920</v>
      </c>
      <c r="M22" s="41">
        <v>45800</v>
      </c>
      <c r="N22" s="4">
        <v>4058</v>
      </c>
      <c r="O22" s="4">
        <v>2216</v>
      </c>
      <c r="P22" s="4">
        <v>2748</v>
      </c>
      <c r="Q22" s="6"/>
      <c r="R22" s="43" t="s">
        <v>105</v>
      </c>
    </row>
    <row r="23" spans="1:18" ht="19.95" customHeight="1" x14ac:dyDescent="0.3">
      <c r="A23" s="45" t="s">
        <v>21</v>
      </c>
      <c r="B23" s="46"/>
      <c r="C23" s="47"/>
      <c r="D23" s="20"/>
      <c r="E23" s="21"/>
      <c r="F23" s="21"/>
      <c r="G23" s="21"/>
      <c r="H23" s="55"/>
      <c r="I23" s="56"/>
      <c r="J23" s="56"/>
      <c r="K23" s="56"/>
      <c r="L23" s="57"/>
      <c r="M23" s="42"/>
      <c r="N23" s="22"/>
      <c r="O23" s="22"/>
      <c r="P23" s="22"/>
      <c r="Q23" s="23"/>
      <c r="R23" s="44"/>
    </row>
    <row r="24" spans="1:18" ht="25.95" customHeight="1" x14ac:dyDescent="0.3">
      <c r="A24" s="11">
        <f>IF(IF(C22=12,$A$10+1,$A$10)&gt;A22,IF(C22=12,$A$10+1,$A$10),A22)</f>
        <v>115</v>
      </c>
      <c r="B24" s="12" t="s">
        <v>28</v>
      </c>
      <c r="C24" s="13">
        <f>IF(A24=A22,C22+1,1)</f>
        <v>8</v>
      </c>
      <c r="D24" s="5">
        <v>45000</v>
      </c>
      <c r="E24" s="5"/>
      <c r="F24" s="5"/>
      <c r="G24" s="5"/>
      <c r="H24" s="5"/>
      <c r="I24" s="6">
        <v>1145</v>
      </c>
      <c r="J24" s="6">
        <v>710</v>
      </c>
      <c r="K24" s="10">
        <v>225</v>
      </c>
      <c r="L24" s="32">
        <f>SUM(D24:G24)-SUM(H24:K24)</f>
        <v>42920</v>
      </c>
      <c r="M24" s="41">
        <v>45800</v>
      </c>
      <c r="N24" s="4">
        <v>4058</v>
      </c>
      <c r="O24" s="4">
        <v>2216</v>
      </c>
      <c r="P24" s="4">
        <v>2748</v>
      </c>
      <c r="Q24" s="6"/>
      <c r="R24" s="43" t="s">
        <v>91</v>
      </c>
    </row>
    <row r="25" spans="1:18" ht="19.95" customHeight="1" x14ac:dyDescent="0.3">
      <c r="A25" s="45" t="s">
        <v>21</v>
      </c>
      <c r="B25" s="46"/>
      <c r="C25" s="47"/>
      <c r="D25" s="20"/>
      <c r="E25" s="21"/>
      <c r="F25" s="21"/>
      <c r="G25" s="21"/>
      <c r="H25" s="55"/>
      <c r="I25" s="56"/>
      <c r="J25" s="56"/>
      <c r="K25" s="56"/>
      <c r="L25" s="57"/>
      <c r="M25" s="42"/>
      <c r="N25" s="22"/>
      <c r="O25" s="22"/>
      <c r="P25" s="22"/>
      <c r="Q25" s="23"/>
      <c r="R25" s="44"/>
    </row>
    <row r="26" spans="1:18" ht="25.95" customHeight="1" x14ac:dyDescent="0.3">
      <c r="A26" s="11">
        <f>IF(IF(C24=12,$A$10+1,$A$10)&gt;A24,IF(C24=12,$A$10+1,$A$10),A24)</f>
        <v>115</v>
      </c>
      <c r="B26" s="12" t="s">
        <v>28</v>
      </c>
      <c r="C26" s="13">
        <f>IF(A26=A24,C24+1,1)</f>
        <v>9</v>
      </c>
      <c r="D26" s="5">
        <v>45000</v>
      </c>
      <c r="E26" s="5"/>
      <c r="F26" s="5"/>
      <c r="G26" s="5"/>
      <c r="H26" s="5"/>
      <c r="I26" s="6">
        <v>1145</v>
      </c>
      <c r="J26" s="6">
        <v>710</v>
      </c>
      <c r="K26" s="10">
        <v>225</v>
      </c>
      <c r="L26" s="32">
        <f>SUM(D26:G26)-SUM(H26:K26)</f>
        <v>42920</v>
      </c>
      <c r="M26" s="41">
        <v>45800</v>
      </c>
      <c r="N26" s="4">
        <v>4058</v>
      </c>
      <c r="O26" s="4">
        <v>2216</v>
      </c>
      <c r="P26" s="4">
        <v>2748</v>
      </c>
      <c r="Q26" s="6"/>
      <c r="R26" s="43" t="s">
        <v>92</v>
      </c>
    </row>
    <row r="27" spans="1:18" ht="19.95" customHeight="1" x14ac:dyDescent="0.3">
      <c r="A27" s="45" t="s">
        <v>21</v>
      </c>
      <c r="B27" s="46"/>
      <c r="C27" s="47"/>
      <c r="D27" s="20"/>
      <c r="E27" s="21"/>
      <c r="F27" s="21"/>
      <c r="G27" s="21"/>
      <c r="H27" s="55"/>
      <c r="I27" s="56"/>
      <c r="J27" s="56"/>
      <c r="K27" s="56"/>
      <c r="L27" s="57"/>
      <c r="M27" s="42"/>
      <c r="N27" s="22"/>
      <c r="O27" s="22"/>
      <c r="P27" s="22"/>
      <c r="Q27" s="23"/>
      <c r="R27" s="44"/>
    </row>
    <row r="28" spans="1:18" ht="25.95" customHeight="1" x14ac:dyDescent="0.3">
      <c r="A28" s="11">
        <f>IF(IF(C26=12,$A$10+1,$A$10)&gt;A26,IF(C26=12,$A$10+1,$A$10),A26)</f>
        <v>115</v>
      </c>
      <c r="B28" s="12" t="s">
        <v>28</v>
      </c>
      <c r="C28" s="13">
        <f>IF(A28=A26,C26+1,1)</f>
        <v>10</v>
      </c>
      <c r="D28" s="5">
        <v>45000</v>
      </c>
      <c r="E28" s="5"/>
      <c r="F28" s="5"/>
      <c r="G28" s="5"/>
      <c r="H28" s="5"/>
      <c r="I28" s="6">
        <v>1145</v>
      </c>
      <c r="J28" s="6">
        <v>710</v>
      </c>
      <c r="K28" s="10">
        <v>225</v>
      </c>
      <c r="L28" s="32">
        <f>SUM(D28:G28)-SUM(H28:K28)</f>
        <v>42920</v>
      </c>
      <c r="M28" s="41">
        <v>45800</v>
      </c>
      <c r="N28" s="4">
        <v>4058</v>
      </c>
      <c r="O28" s="4">
        <v>2216</v>
      </c>
      <c r="P28" s="4">
        <v>2748</v>
      </c>
      <c r="Q28" s="6"/>
      <c r="R28" s="43" t="s">
        <v>93</v>
      </c>
    </row>
    <row r="29" spans="1:18" ht="19.95" customHeight="1" x14ac:dyDescent="0.3">
      <c r="A29" s="45" t="s">
        <v>21</v>
      </c>
      <c r="B29" s="46"/>
      <c r="C29" s="47"/>
      <c r="D29" s="20"/>
      <c r="E29" s="21"/>
      <c r="F29" s="21"/>
      <c r="G29" s="21"/>
      <c r="H29" s="55"/>
      <c r="I29" s="56"/>
      <c r="J29" s="56"/>
      <c r="K29" s="56"/>
      <c r="L29" s="57"/>
      <c r="M29" s="42"/>
      <c r="N29" s="22"/>
      <c r="O29" s="22"/>
      <c r="P29" s="22"/>
      <c r="Q29" s="23"/>
      <c r="R29" s="44"/>
    </row>
    <row r="30" spans="1:18" ht="25.95" customHeight="1" x14ac:dyDescent="0.3">
      <c r="A30" s="11">
        <f>IF(IF(C28=12,$A$10+1,$A$10)&gt;A28,IF(C28=12,$A$10+1,$A$10),A28)</f>
        <v>115</v>
      </c>
      <c r="B30" s="12" t="s">
        <v>28</v>
      </c>
      <c r="C30" s="13">
        <f>IF(A30=A28,C28+1,1)</f>
        <v>11</v>
      </c>
      <c r="D30" s="5">
        <v>45000</v>
      </c>
      <c r="E30" s="5"/>
      <c r="F30" s="5"/>
      <c r="G30" s="5"/>
      <c r="H30" s="5"/>
      <c r="I30" s="6">
        <v>1145</v>
      </c>
      <c r="J30" s="6">
        <v>710</v>
      </c>
      <c r="K30" s="10">
        <v>225</v>
      </c>
      <c r="L30" s="32">
        <f>SUM(D30:G30)-SUM(H30:K30)</f>
        <v>42920</v>
      </c>
      <c r="M30" s="41">
        <v>45800</v>
      </c>
      <c r="N30" s="4">
        <v>4058</v>
      </c>
      <c r="O30" s="4">
        <v>2216</v>
      </c>
      <c r="P30" s="4">
        <v>2748</v>
      </c>
      <c r="Q30" s="6"/>
      <c r="R30" s="43" t="s">
        <v>94</v>
      </c>
    </row>
    <row r="31" spans="1:18" ht="19.95" customHeight="1" x14ac:dyDescent="0.3">
      <c r="A31" s="45" t="s">
        <v>21</v>
      </c>
      <c r="B31" s="46"/>
      <c r="C31" s="47"/>
      <c r="D31" s="20"/>
      <c r="E31" s="21"/>
      <c r="F31" s="21"/>
      <c r="G31" s="21"/>
      <c r="H31" s="55"/>
      <c r="I31" s="56"/>
      <c r="J31" s="56"/>
      <c r="K31" s="56"/>
      <c r="L31" s="57"/>
      <c r="M31" s="42"/>
      <c r="N31" s="22"/>
      <c r="O31" s="22"/>
      <c r="P31" s="22"/>
      <c r="Q31" s="23"/>
      <c r="R31" s="44"/>
    </row>
    <row r="32" spans="1:18" ht="25.95" customHeight="1" x14ac:dyDescent="0.3">
      <c r="A32" s="11">
        <f>IF(IF(C30=12,$A$10+1,$A$10)&gt;A30,IF(C30=12,$A$10+1,$A$10),A30)</f>
        <v>115</v>
      </c>
      <c r="B32" s="12" t="s">
        <v>28</v>
      </c>
      <c r="C32" s="13">
        <f>IF(A32=A30,C30+1,1)</f>
        <v>12</v>
      </c>
      <c r="D32" s="5">
        <v>45000</v>
      </c>
      <c r="E32" s="5"/>
      <c r="F32" s="5">
        <f>ROUND(D32*1.5*12/12,0)-G32</f>
        <v>67500</v>
      </c>
      <c r="G32" s="5"/>
      <c r="H32" s="5"/>
      <c r="I32" s="6">
        <v>1145</v>
      </c>
      <c r="J32" s="6">
        <v>710</v>
      </c>
      <c r="K32" s="10">
        <v>225</v>
      </c>
      <c r="L32" s="32">
        <f>SUM(D32:G32)-SUM(H32:K32)</f>
        <v>110420</v>
      </c>
      <c r="M32" s="41">
        <v>45800</v>
      </c>
      <c r="N32" s="4">
        <v>4058</v>
      </c>
      <c r="O32" s="4">
        <v>2216</v>
      </c>
      <c r="P32" s="4">
        <v>2748</v>
      </c>
      <c r="Q32" s="6">
        <f>Q34</f>
        <v>1222</v>
      </c>
      <c r="R32" s="43" t="s">
        <v>95</v>
      </c>
    </row>
    <row r="33" spans="1:18" ht="19.95" customHeight="1" thickBot="1" x14ac:dyDescent="0.35">
      <c r="A33" s="45" t="s">
        <v>21</v>
      </c>
      <c r="B33" s="46"/>
      <c r="C33" s="47"/>
      <c r="D33" s="20"/>
      <c r="E33" s="21"/>
      <c r="F33" s="21"/>
      <c r="G33" s="21"/>
      <c r="H33" s="48"/>
      <c r="I33" s="49"/>
      <c r="J33" s="49"/>
      <c r="K33" s="49"/>
      <c r="L33" s="50"/>
      <c r="M33" s="42"/>
      <c r="N33" s="22"/>
      <c r="O33" s="22"/>
      <c r="P33" s="22"/>
      <c r="Q33" s="23"/>
      <c r="R33" s="44"/>
    </row>
    <row r="34" spans="1:18" s="8" customFormat="1" ht="25.95" customHeight="1" thickTop="1" x14ac:dyDescent="0.3">
      <c r="A34" s="51" t="s">
        <v>4</v>
      </c>
      <c r="B34" s="52"/>
      <c r="C34" s="53"/>
      <c r="D34" s="9">
        <f t="shared" ref="D34:P34" si="0">D10+D12+D14+D16+D18+D20+D22+D24+D26+D28+D30+D32</f>
        <v>540000</v>
      </c>
      <c r="E34" s="9">
        <f t="shared" si="0"/>
        <v>0</v>
      </c>
      <c r="F34" s="9">
        <f t="shared" si="0"/>
        <v>67500</v>
      </c>
      <c r="G34" s="9">
        <f t="shared" si="0"/>
        <v>0</v>
      </c>
      <c r="H34" s="9">
        <f t="shared" si="0"/>
        <v>0</v>
      </c>
      <c r="I34" s="9">
        <f t="shared" si="0"/>
        <v>13740</v>
      </c>
      <c r="J34" s="9">
        <f t="shared" si="0"/>
        <v>8520</v>
      </c>
      <c r="K34" s="9">
        <f t="shared" si="0"/>
        <v>2700</v>
      </c>
      <c r="L34" s="9">
        <f t="shared" si="0"/>
        <v>582540</v>
      </c>
      <c r="M34" s="9">
        <f t="shared" si="0"/>
        <v>549600</v>
      </c>
      <c r="N34" s="9">
        <f t="shared" si="0"/>
        <v>48696</v>
      </c>
      <c r="O34" s="9">
        <f t="shared" si="0"/>
        <v>26592</v>
      </c>
      <c r="P34" s="9">
        <f t="shared" si="0"/>
        <v>32976</v>
      </c>
      <c r="Q34" s="9">
        <f>ROUND((D34+E34+F34+G34-M34)*2.11%,0)</f>
        <v>1222</v>
      </c>
      <c r="R34" s="25" t="s">
        <v>106</v>
      </c>
    </row>
    <row r="35" spans="1:18" ht="5.4" customHeight="1" x14ac:dyDescent="0.3"/>
    <row r="36" spans="1:18" x14ac:dyDescent="0.3">
      <c r="A36" s="1" t="s">
        <v>74</v>
      </c>
      <c r="F36" s="54" t="s">
        <v>5</v>
      </c>
      <c r="G36" s="54"/>
      <c r="J36" s="35" t="s">
        <v>6</v>
      </c>
      <c r="L36" s="35"/>
      <c r="M36" s="35" t="s">
        <v>7</v>
      </c>
      <c r="N36" s="35"/>
      <c r="P36" s="1" t="s">
        <v>22</v>
      </c>
    </row>
  </sheetData>
  <mergeCells count="69">
    <mergeCell ref="A7:C7"/>
    <mergeCell ref="D7:L7"/>
    <mergeCell ref="M7:M9"/>
    <mergeCell ref="N7:Q7"/>
    <mergeCell ref="R7:R8"/>
    <mergeCell ref="K8:K9"/>
    <mergeCell ref="L8:L9"/>
    <mergeCell ref="A9:C9"/>
    <mergeCell ref="A1:R1"/>
    <mergeCell ref="A2:R2"/>
    <mergeCell ref="A4:C4"/>
    <mergeCell ref="A5:C5"/>
    <mergeCell ref="A6:C6"/>
    <mergeCell ref="M10:M11"/>
    <mergeCell ref="R10:R11"/>
    <mergeCell ref="A11:C11"/>
    <mergeCell ref="H11:L11"/>
    <mergeCell ref="A8:C8"/>
    <mergeCell ref="D8:E8"/>
    <mergeCell ref="F8:G8"/>
    <mergeCell ref="H8:H9"/>
    <mergeCell ref="I8:I9"/>
    <mergeCell ref="J8:J9"/>
    <mergeCell ref="M12:M13"/>
    <mergeCell ref="R12:R13"/>
    <mergeCell ref="A13:C13"/>
    <mergeCell ref="H13:L13"/>
    <mergeCell ref="M14:M15"/>
    <mergeCell ref="R14:R15"/>
    <mergeCell ref="A15:C15"/>
    <mergeCell ref="H15:L15"/>
    <mergeCell ref="M16:M17"/>
    <mergeCell ref="R16:R17"/>
    <mergeCell ref="A17:C17"/>
    <mergeCell ref="H17:L17"/>
    <mergeCell ref="M18:M19"/>
    <mergeCell ref="R18:R19"/>
    <mergeCell ref="A19:C19"/>
    <mergeCell ref="H19:L19"/>
    <mergeCell ref="M20:M21"/>
    <mergeCell ref="R20:R21"/>
    <mergeCell ref="A21:C21"/>
    <mergeCell ref="H21:L21"/>
    <mergeCell ref="M22:M23"/>
    <mergeCell ref="R22:R23"/>
    <mergeCell ref="A23:C23"/>
    <mergeCell ref="H23:L23"/>
    <mergeCell ref="M24:M25"/>
    <mergeCell ref="R24:R25"/>
    <mergeCell ref="A25:C25"/>
    <mergeCell ref="H25:L25"/>
    <mergeCell ref="M26:M27"/>
    <mergeCell ref="R26:R27"/>
    <mergeCell ref="A27:C27"/>
    <mergeCell ref="H27:L27"/>
    <mergeCell ref="F36:G36"/>
    <mergeCell ref="M28:M29"/>
    <mergeCell ref="R28:R29"/>
    <mergeCell ref="A29:C29"/>
    <mergeCell ref="H29:L29"/>
    <mergeCell ref="M30:M31"/>
    <mergeCell ref="R30:R31"/>
    <mergeCell ref="A31:C31"/>
    <mergeCell ref="H31:L31"/>
    <mergeCell ref="M32:M33"/>
    <mergeCell ref="R32:R33"/>
    <mergeCell ref="A33:C33"/>
    <mergeCell ref="H33:L33"/>
    <mergeCell ref="A34:C34"/>
  </mergeCells>
  <phoneticPr fontId="2" type="noConversion"/>
  <printOptions horizontalCentered="1"/>
  <pageMargins left="0.59055118110236227" right="0.59055118110236227" top="0.41" bottom="0.4" header="0.28000000000000003" footer="0.35433070866141736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39CE-5AD3-458E-BF03-D7B300721D3E}">
  <sheetPr>
    <tabColor rgb="FFFFC000"/>
  </sheetPr>
  <dimension ref="A1:R36"/>
  <sheetViews>
    <sheetView view="pageBreakPreview" zoomScale="85" zoomScaleNormal="100" zoomScaleSheetLayoutView="85" workbookViewId="0">
      <pane ySplit="8" topLeftCell="A25" activePane="bottomLeft" state="frozen"/>
      <selection pane="bottomLeft" activeCell="A2" sqref="A2:R2"/>
    </sheetView>
  </sheetViews>
  <sheetFormatPr defaultColWidth="9" defaultRowHeight="15.6" x14ac:dyDescent="0.3"/>
  <cols>
    <col min="1" max="1" width="4.77734375" style="1" customWidth="1"/>
    <col min="2" max="2" width="1.77734375" style="1" customWidth="1"/>
    <col min="3" max="3" width="4.33203125" style="1" customWidth="1"/>
    <col min="4" max="17" width="11.77734375" style="1" customWidth="1"/>
    <col min="18" max="18" width="16.88671875" style="1" customWidth="1"/>
    <col min="19" max="16384" width="9" style="1"/>
  </cols>
  <sheetData>
    <row r="1" spans="1:18" s="3" customFormat="1" ht="33.6" customHeight="1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7" customFormat="1" ht="25.05" customHeight="1" x14ac:dyDescent="0.3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7" customFormat="1" ht="8.4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22.05" customHeight="1" x14ac:dyDescent="0.3">
      <c r="A4" s="62" t="s">
        <v>18</v>
      </c>
      <c r="B4" s="62"/>
      <c r="C4" s="62"/>
      <c r="G4" s="1" t="s">
        <v>30</v>
      </c>
      <c r="H4" s="30"/>
      <c r="J4" s="1" t="s">
        <v>13</v>
      </c>
      <c r="N4" s="1" t="s">
        <v>14</v>
      </c>
    </row>
    <row r="5" spans="1:18" ht="22.05" customHeight="1" x14ac:dyDescent="0.3">
      <c r="A5" s="62" t="s">
        <v>15</v>
      </c>
      <c r="B5" s="62"/>
      <c r="C5" s="62"/>
      <c r="D5" s="27"/>
      <c r="E5" s="27"/>
      <c r="N5" s="1" t="s">
        <v>29</v>
      </c>
      <c r="O5" s="14"/>
    </row>
    <row r="6" spans="1:18" ht="22.05" customHeight="1" x14ac:dyDescent="0.3">
      <c r="A6" s="63" t="s">
        <v>16</v>
      </c>
      <c r="B6" s="63"/>
      <c r="C6" s="63"/>
      <c r="D6" s="1" t="s">
        <v>112</v>
      </c>
      <c r="G6" s="1" t="s">
        <v>17</v>
      </c>
      <c r="H6" s="2"/>
      <c r="I6" s="2"/>
      <c r="J6" s="1" t="s">
        <v>19</v>
      </c>
      <c r="M6" s="27"/>
      <c r="N6" s="1" t="s">
        <v>107</v>
      </c>
      <c r="O6" s="27" t="s">
        <v>110</v>
      </c>
      <c r="P6" s="14"/>
      <c r="Q6" s="14"/>
      <c r="R6" s="18"/>
    </row>
    <row r="7" spans="1:18" s="30" customFormat="1" ht="19.95" customHeight="1" x14ac:dyDescent="0.3">
      <c r="A7" s="45" t="s">
        <v>32</v>
      </c>
      <c r="B7" s="46"/>
      <c r="C7" s="47"/>
      <c r="D7" s="64" t="s">
        <v>31</v>
      </c>
      <c r="E7" s="65"/>
      <c r="F7" s="65"/>
      <c r="G7" s="65"/>
      <c r="H7" s="65"/>
      <c r="I7" s="65"/>
      <c r="J7" s="65"/>
      <c r="K7" s="65"/>
      <c r="L7" s="66"/>
      <c r="M7" s="58" t="s">
        <v>0</v>
      </c>
      <c r="N7" s="64" t="s">
        <v>33</v>
      </c>
      <c r="O7" s="65"/>
      <c r="P7" s="65"/>
      <c r="Q7" s="66"/>
      <c r="R7" s="58" t="s">
        <v>3</v>
      </c>
    </row>
    <row r="8" spans="1:18" s="30" customFormat="1" ht="19.95" customHeight="1" x14ac:dyDescent="0.3">
      <c r="A8" s="45" t="s">
        <v>26</v>
      </c>
      <c r="B8" s="46"/>
      <c r="C8" s="47"/>
      <c r="D8" s="45" t="s">
        <v>9</v>
      </c>
      <c r="E8" s="47"/>
      <c r="F8" s="45" t="s">
        <v>24</v>
      </c>
      <c r="G8" s="47"/>
      <c r="H8" s="58" t="s">
        <v>10</v>
      </c>
      <c r="I8" s="58" t="s">
        <v>11</v>
      </c>
      <c r="J8" s="58" t="s">
        <v>12</v>
      </c>
      <c r="K8" s="58" t="s">
        <v>23</v>
      </c>
      <c r="L8" s="58" t="s">
        <v>25</v>
      </c>
      <c r="M8" s="67"/>
      <c r="N8" s="24" t="s">
        <v>1</v>
      </c>
      <c r="O8" s="4" t="s">
        <v>2</v>
      </c>
      <c r="P8" s="24" t="s">
        <v>8</v>
      </c>
      <c r="Q8" s="24" t="s">
        <v>27</v>
      </c>
      <c r="R8" s="59"/>
    </row>
    <row r="9" spans="1:18" s="30" customFormat="1" ht="19.95" customHeight="1" x14ac:dyDescent="0.3">
      <c r="A9" s="45" t="s">
        <v>98</v>
      </c>
      <c r="B9" s="46"/>
      <c r="C9" s="47"/>
      <c r="D9" s="24" t="s">
        <v>97</v>
      </c>
      <c r="E9" s="24" t="s">
        <v>109</v>
      </c>
      <c r="F9" s="24" t="s">
        <v>97</v>
      </c>
      <c r="G9" s="24" t="s">
        <v>109</v>
      </c>
      <c r="H9" s="59"/>
      <c r="I9" s="59"/>
      <c r="J9" s="59"/>
      <c r="K9" s="59"/>
      <c r="L9" s="59"/>
      <c r="M9" s="59"/>
      <c r="N9" s="24" t="s">
        <v>97</v>
      </c>
      <c r="O9" s="24" t="s">
        <v>97</v>
      </c>
      <c r="P9" s="24" t="s">
        <v>97</v>
      </c>
      <c r="Q9" s="24" t="s">
        <v>97</v>
      </c>
      <c r="R9" s="28"/>
    </row>
    <row r="10" spans="1:18" ht="25.95" customHeight="1" x14ac:dyDescent="0.3">
      <c r="A10" s="11">
        <v>115</v>
      </c>
      <c r="B10" s="12" t="s">
        <v>28</v>
      </c>
      <c r="C10" s="13">
        <v>1</v>
      </c>
      <c r="D10" s="5">
        <v>8000</v>
      </c>
      <c r="E10" s="5"/>
      <c r="F10" s="5"/>
      <c r="G10" s="5"/>
      <c r="H10" s="5"/>
      <c r="I10" s="6">
        <v>277</v>
      </c>
      <c r="J10" s="6"/>
      <c r="K10" s="10"/>
      <c r="L10" s="29">
        <f>SUM(D10:G10)-SUM(H10:K10)</f>
        <v>7723</v>
      </c>
      <c r="M10" s="41"/>
      <c r="N10" s="4">
        <v>1004</v>
      </c>
      <c r="O10" s="4"/>
      <c r="P10" s="4">
        <v>522</v>
      </c>
      <c r="Q10" s="6"/>
      <c r="R10" s="43"/>
    </row>
    <row r="11" spans="1:18" ht="19.95" customHeight="1" x14ac:dyDescent="0.3">
      <c r="A11" s="45" t="s">
        <v>21</v>
      </c>
      <c r="B11" s="46"/>
      <c r="C11" s="47"/>
      <c r="D11" s="20"/>
      <c r="E11" s="21"/>
      <c r="F11" s="21"/>
      <c r="G11" s="21"/>
      <c r="H11" s="55"/>
      <c r="I11" s="56"/>
      <c r="J11" s="56"/>
      <c r="K11" s="56"/>
      <c r="L11" s="57"/>
      <c r="M11" s="42"/>
      <c r="N11" s="22"/>
      <c r="O11" s="22"/>
      <c r="P11" s="22"/>
      <c r="Q11" s="23"/>
      <c r="R11" s="44"/>
    </row>
    <row r="12" spans="1:18" ht="25.95" customHeight="1" x14ac:dyDescent="0.3">
      <c r="A12" s="11">
        <f>IF(IF(C10=12,$A$10+1,$A$10)&gt;A10,IF(C10=12,$A$10+1,$A$10),A10)</f>
        <v>115</v>
      </c>
      <c r="B12" s="12" t="s">
        <v>28</v>
      </c>
      <c r="C12" s="13">
        <f>IF(A12=A10,C10+1,1)</f>
        <v>2</v>
      </c>
      <c r="D12" s="5">
        <v>8000</v>
      </c>
      <c r="E12" s="5"/>
      <c r="F12" s="5"/>
      <c r="G12" s="5"/>
      <c r="H12" s="19"/>
      <c r="I12" s="6">
        <v>277</v>
      </c>
      <c r="J12" s="6"/>
      <c r="K12" s="10"/>
      <c r="L12" s="29">
        <f>SUM(D12:G12)-SUM(H12:K12)</f>
        <v>7723</v>
      </c>
      <c r="M12" s="41"/>
      <c r="N12" s="4">
        <v>1004</v>
      </c>
      <c r="O12" s="4"/>
      <c r="P12" s="4">
        <v>522</v>
      </c>
      <c r="Q12" s="6"/>
      <c r="R12" s="43"/>
    </row>
    <row r="13" spans="1:18" ht="19.95" customHeight="1" x14ac:dyDescent="0.3">
      <c r="A13" s="45" t="s">
        <v>21</v>
      </c>
      <c r="B13" s="46"/>
      <c r="C13" s="47"/>
      <c r="D13" s="20"/>
      <c r="E13" s="21"/>
      <c r="F13" s="21"/>
      <c r="G13" s="21"/>
      <c r="H13" s="55"/>
      <c r="I13" s="56"/>
      <c r="J13" s="56"/>
      <c r="K13" s="56"/>
      <c r="L13" s="57"/>
      <c r="M13" s="42"/>
      <c r="N13" s="22"/>
      <c r="O13" s="22"/>
      <c r="P13" s="22"/>
      <c r="Q13" s="23"/>
      <c r="R13" s="44"/>
    </row>
    <row r="14" spans="1:18" ht="25.95" customHeight="1" x14ac:dyDescent="0.3">
      <c r="A14" s="11">
        <f>IF(IF(C12=12,$A$10+1,$A$10)&gt;A12,IF(C12=12,$A$10+1,$A$10),A12)</f>
        <v>115</v>
      </c>
      <c r="B14" s="12" t="s">
        <v>28</v>
      </c>
      <c r="C14" s="13">
        <f>IF(A14=A12,C12+1,1)</f>
        <v>3</v>
      </c>
      <c r="D14" s="5">
        <v>8000</v>
      </c>
      <c r="E14" s="5"/>
      <c r="F14" s="5"/>
      <c r="G14" s="5"/>
      <c r="H14" s="5"/>
      <c r="I14" s="6">
        <v>277</v>
      </c>
      <c r="J14" s="6"/>
      <c r="K14" s="10"/>
      <c r="L14" s="29">
        <f>SUM(D14:G14)-SUM(H14:K14)</f>
        <v>7723</v>
      </c>
      <c r="M14" s="41"/>
      <c r="N14" s="4">
        <v>1004</v>
      </c>
      <c r="O14" s="4"/>
      <c r="P14" s="4">
        <v>522</v>
      </c>
      <c r="Q14" s="6"/>
      <c r="R14" s="43"/>
    </row>
    <row r="15" spans="1:18" ht="19.95" customHeight="1" x14ac:dyDescent="0.3">
      <c r="A15" s="45" t="s">
        <v>21</v>
      </c>
      <c r="B15" s="46"/>
      <c r="C15" s="47"/>
      <c r="D15" s="20"/>
      <c r="E15" s="21"/>
      <c r="F15" s="21"/>
      <c r="G15" s="21"/>
      <c r="H15" s="55"/>
      <c r="I15" s="56"/>
      <c r="J15" s="56"/>
      <c r="K15" s="56"/>
      <c r="L15" s="57"/>
      <c r="M15" s="42"/>
      <c r="N15" s="22"/>
      <c r="O15" s="22"/>
      <c r="P15" s="22"/>
      <c r="Q15" s="23"/>
      <c r="R15" s="44"/>
    </row>
    <row r="16" spans="1:18" ht="25.95" customHeight="1" x14ac:dyDescent="0.3">
      <c r="A16" s="11">
        <f>IF(IF(C14=12,$A$10+1,$A$10)&gt;A14,IF(C14=12,$A$10+1,$A$10),A14)</f>
        <v>115</v>
      </c>
      <c r="B16" s="12" t="s">
        <v>28</v>
      </c>
      <c r="C16" s="13">
        <f>IF(A16=A14,C14+1,1)</f>
        <v>4</v>
      </c>
      <c r="D16" s="5">
        <v>8000</v>
      </c>
      <c r="E16" s="5"/>
      <c r="F16" s="5"/>
      <c r="G16" s="5"/>
      <c r="H16" s="5"/>
      <c r="I16" s="6">
        <v>277</v>
      </c>
      <c r="J16" s="6"/>
      <c r="K16" s="10"/>
      <c r="L16" s="29">
        <f>SUM(D16:G16)-SUM(H16:K16)</f>
        <v>7723</v>
      </c>
      <c r="M16" s="41"/>
      <c r="N16" s="4">
        <v>1004</v>
      </c>
      <c r="O16" s="4"/>
      <c r="P16" s="4">
        <v>522</v>
      </c>
      <c r="Q16" s="6"/>
      <c r="R16" s="43"/>
    </row>
    <row r="17" spans="1:18" ht="19.95" customHeight="1" x14ac:dyDescent="0.3">
      <c r="A17" s="45" t="s">
        <v>21</v>
      </c>
      <c r="B17" s="46"/>
      <c r="C17" s="47"/>
      <c r="D17" s="20"/>
      <c r="E17" s="21"/>
      <c r="F17" s="21"/>
      <c r="G17" s="21"/>
      <c r="H17" s="55"/>
      <c r="I17" s="56"/>
      <c r="J17" s="56"/>
      <c r="K17" s="56"/>
      <c r="L17" s="57"/>
      <c r="M17" s="42"/>
      <c r="N17" s="22"/>
      <c r="O17" s="22"/>
      <c r="P17" s="22"/>
      <c r="Q17" s="23"/>
      <c r="R17" s="44"/>
    </row>
    <row r="18" spans="1:18" ht="25.95" customHeight="1" x14ac:dyDescent="0.3">
      <c r="A18" s="11">
        <f>IF(IF(C16=12,$A$10+1,$A$10)&gt;A16,IF(C16=12,$A$10+1,$A$10),A16)</f>
        <v>115</v>
      </c>
      <c r="B18" s="12" t="s">
        <v>28</v>
      </c>
      <c r="C18" s="13">
        <f>IF(A18=A16,C16+1,1)</f>
        <v>5</v>
      </c>
      <c r="D18" s="5">
        <v>8000</v>
      </c>
      <c r="E18" s="5"/>
      <c r="F18" s="5"/>
      <c r="G18" s="5"/>
      <c r="H18" s="5"/>
      <c r="I18" s="6">
        <v>277</v>
      </c>
      <c r="J18" s="6"/>
      <c r="K18" s="10"/>
      <c r="L18" s="29">
        <f>SUM(D18:G18)-SUM(H18:K18)</f>
        <v>7723</v>
      </c>
      <c r="M18" s="41"/>
      <c r="N18" s="4">
        <v>1004</v>
      </c>
      <c r="O18" s="4"/>
      <c r="P18" s="4">
        <v>522</v>
      </c>
      <c r="Q18" s="6"/>
      <c r="R18" s="43"/>
    </row>
    <row r="19" spans="1:18" ht="19.95" customHeight="1" x14ac:dyDescent="0.3">
      <c r="A19" s="45" t="s">
        <v>21</v>
      </c>
      <c r="B19" s="46"/>
      <c r="C19" s="47"/>
      <c r="D19" s="20"/>
      <c r="E19" s="21"/>
      <c r="F19" s="21"/>
      <c r="G19" s="21"/>
      <c r="H19" s="55"/>
      <c r="I19" s="56"/>
      <c r="J19" s="56"/>
      <c r="K19" s="56"/>
      <c r="L19" s="57"/>
      <c r="M19" s="42"/>
      <c r="N19" s="22"/>
      <c r="O19" s="22"/>
      <c r="P19" s="22"/>
      <c r="Q19" s="23"/>
      <c r="R19" s="44"/>
    </row>
    <row r="20" spans="1:18" ht="25.95" customHeight="1" x14ac:dyDescent="0.3">
      <c r="A20" s="11">
        <f>IF(IF(C18=12,$A$10+1,$A$10)&gt;A18,IF(C18=12,$A$10+1,$A$10),A18)</f>
        <v>115</v>
      </c>
      <c r="B20" s="12" t="s">
        <v>28</v>
      </c>
      <c r="C20" s="13">
        <f>IF(A20=A18,C18+1,1)</f>
        <v>6</v>
      </c>
      <c r="D20" s="5">
        <v>8000</v>
      </c>
      <c r="E20" s="5"/>
      <c r="F20" s="5"/>
      <c r="G20" s="5"/>
      <c r="H20" s="5"/>
      <c r="I20" s="6">
        <v>277</v>
      </c>
      <c r="J20" s="6"/>
      <c r="K20" s="10"/>
      <c r="L20" s="29">
        <f>SUM(D20:G20)-SUM(H20:K20)</f>
        <v>7723</v>
      </c>
      <c r="M20" s="41"/>
      <c r="N20" s="4">
        <v>1004</v>
      </c>
      <c r="O20" s="4"/>
      <c r="P20" s="4">
        <v>522</v>
      </c>
      <c r="Q20" s="6"/>
      <c r="R20" s="43"/>
    </row>
    <row r="21" spans="1:18" ht="19.95" customHeight="1" x14ac:dyDescent="0.3">
      <c r="A21" s="45" t="s">
        <v>21</v>
      </c>
      <c r="B21" s="46"/>
      <c r="C21" s="47"/>
      <c r="D21" s="20"/>
      <c r="E21" s="21"/>
      <c r="F21" s="21"/>
      <c r="G21" s="21"/>
      <c r="H21" s="55"/>
      <c r="I21" s="56"/>
      <c r="J21" s="56"/>
      <c r="K21" s="56"/>
      <c r="L21" s="57"/>
      <c r="M21" s="42"/>
      <c r="N21" s="22"/>
      <c r="O21" s="22"/>
      <c r="P21" s="22"/>
      <c r="Q21" s="23"/>
      <c r="R21" s="44"/>
    </row>
    <row r="22" spans="1:18" ht="25.95" customHeight="1" x14ac:dyDescent="0.3">
      <c r="A22" s="11">
        <f>IF(IF(C20=12,$A$10+1,$A$10)&gt;A20,IF(C20=12,$A$10+1,$A$10),A20)</f>
        <v>115</v>
      </c>
      <c r="B22" s="12" t="s">
        <v>28</v>
      </c>
      <c r="C22" s="13">
        <f>IF(A22=A20,C20+1,1)</f>
        <v>7</v>
      </c>
      <c r="D22" s="5">
        <v>8000</v>
      </c>
      <c r="E22" s="5"/>
      <c r="F22" s="5"/>
      <c r="G22" s="5"/>
      <c r="H22" s="5"/>
      <c r="I22" s="6">
        <v>277</v>
      </c>
      <c r="J22" s="6"/>
      <c r="K22" s="10"/>
      <c r="L22" s="29">
        <f>SUM(D22:G22)-SUM(H22:K22)</f>
        <v>7723</v>
      </c>
      <c r="M22" s="41"/>
      <c r="N22" s="4">
        <v>1004</v>
      </c>
      <c r="O22" s="4"/>
      <c r="P22" s="4">
        <v>522</v>
      </c>
      <c r="Q22" s="6"/>
      <c r="R22" s="43"/>
    </row>
    <row r="23" spans="1:18" ht="19.95" customHeight="1" x14ac:dyDescent="0.3">
      <c r="A23" s="45" t="s">
        <v>21</v>
      </c>
      <c r="B23" s="46"/>
      <c r="C23" s="47"/>
      <c r="D23" s="20"/>
      <c r="E23" s="21"/>
      <c r="F23" s="21"/>
      <c r="G23" s="21"/>
      <c r="H23" s="55"/>
      <c r="I23" s="56"/>
      <c r="J23" s="56"/>
      <c r="K23" s="56"/>
      <c r="L23" s="57"/>
      <c r="M23" s="42"/>
      <c r="N23" s="22"/>
      <c r="O23" s="22"/>
      <c r="P23" s="22"/>
      <c r="Q23" s="23"/>
      <c r="R23" s="44"/>
    </row>
    <row r="24" spans="1:18" ht="25.95" customHeight="1" x14ac:dyDescent="0.3">
      <c r="A24" s="11">
        <f>IF(IF(C22=12,$A$10+1,$A$10)&gt;A22,IF(C22=12,$A$10+1,$A$10),A22)</f>
        <v>115</v>
      </c>
      <c r="B24" s="12" t="s">
        <v>28</v>
      </c>
      <c r="C24" s="13">
        <f>IF(A24=A22,C22+1,1)</f>
        <v>8</v>
      </c>
      <c r="D24" s="5">
        <v>8000</v>
      </c>
      <c r="E24" s="5"/>
      <c r="F24" s="5"/>
      <c r="G24" s="5"/>
      <c r="H24" s="5"/>
      <c r="I24" s="6">
        <v>277</v>
      </c>
      <c r="J24" s="6"/>
      <c r="K24" s="10"/>
      <c r="L24" s="29">
        <f>SUM(D24:G24)-SUM(H24:K24)</f>
        <v>7723</v>
      </c>
      <c r="M24" s="41"/>
      <c r="N24" s="4">
        <v>1004</v>
      </c>
      <c r="O24" s="4"/>
      <c r="P24" s="4">
        <v>522</v>
      </c>
      <c r="Q24" s="6"/>
      <c r="R24" s="43"/>
    </row>
    <row r="25" spans="1:18" ht="19.95" customHeight="1" x14ac:dyDescent="0.3">
      <c r="A25" s="45" t="s">
        <v>21</v>
      </c>
      <c r="B25" s="46"/>
      <c r="C25" s="47"/>
      <c r="D25" s="20"/>
      <c r="E25" s="21"/>
      <c r="F25" s="21"/>
      <c r="G25" s="21"/>
      <c r="H25" s="55"/>
      <c r="I25" s="56"/>
      <c r="J25" s="56"/>
      <c r="K25" s="56"/>
      <c r="L25" s="57"/>
      <c r="M25" s="42"/>
      <c r="N25" s="22"/>
      <c r="O25" s="22"/>
      <c r="P25" s="22"/>
      <c r="Q25" s="23"/>
      <c r="R25" s="44"/>
    </row>
    <row r="26" spans="1:18" ht="25.95" customHeight="1" x14ac:dyDescent="0.3">
      <c r="A26" s="11">
        <f>IF(IF(C24=12,$A$10+1,$A$10)&gt;A24,IF(C24=12,$A$10+1,$A$10),A24)</f>
        <v>115</v>
      </c>
      <c r="B26" s="12" t="s">
        <v>28</v>
      </c>
      <c r="C26" s="13">
        <f>IF(A26=A24,C24+1,1)</f>
        <v>9</v>
      </c>
      <c r="D26" s="5">
        <v>8000</v>
      </c>
      <c r="E26" s="5"/>
      <c r="F26" s="5"/>
      <c r="G26" s="5"/>
      <c r="H26" s="5"/>
      <c r="I26" s="6">
        <v>277</v>
      </c>
      <c r="J26" s="6"/>
      <c r="K26" s="10"/>
      <c r="L26" s="29">
        <f>SUM(D26:G26)-SUM(H26:K26)</f>
        <v>7723</v>
      </c>
      <c r="M26" s="41"/>
      <c r="N26" s="4">
        <v>1004</v>
      </c>
      <c r="O26" s="4"/>
      <c r="P26" s="4">
        <v>522</v>
      </c>
      <c r="Q26" s="6"/>
      <c r="R26" s="43"/>
    </row>
    <row r="27" spans="1:18" ht="19.95" customHeight="1" x14ac:dyDescent="0.3">
      <c r="A27" s="45" t="s">
        <v>21</v>
      </c>
      <c r="B27" s="46"/>
      <c r="C27" s="47"/>
      <c r="D27" s="20"/>
      <c r="E27" s="21"/>
      <c r="F27" s="21"/>
      <c r="G27" s="21"/>
      <c r="H27" s="55"/>
      <c r="I27" s="56"/>
      <c r="J27" s="56"/>
      <c r="K27" s="56"/>
      <c r="L27" s="57"/>
      <c r="M27" s="42"/>
      <c r="N27" s="22"/>
      <c r="O27" s="22"/>
      <c r="P27" s="22"/>
      <c r="Q27" s="23"/>
      <c r="R27" s="44"/>
    </row>
    <row r="28" spans="1:18" ht="25.95" customHeight="1" x14ac:dyDescent="0.3">
      <c r="A28" s="11">
        <f>IF(IF(C26=12,$A$10+1,$A$10)&gt;A26,IF(C26=12,$A$10+1,$A$10),A26)</f>
        <v>115</v>
      </c>
      <c r="B28" s="12" t="s">
        <v>28</v>
      </c>
      <c r="C28" s="13">
        <f>IF(A28=A26,C26+1,1)</f>
        <v>10</v>
      </c>
      <c r="D28" s="5">
        <v>8000</v>
      </c>
      <c r="E28" s="5"/>
      <c r="F28" s="5"/>
      <c r="G28" s="5"/>
      <c r="H28" s="5"/>
      <c r="I28" s="6">
        <v>277</v>
      </c>
      <c r="J28" s="6"/>
      <c r="K28" s="10"/>
      <c r="L28" s="29">
        <f>SUM(D28:G28)-SUM(H28:K28)</f>
        <v>7723</v>
      </c>
      <c r="M28" s="41"/>
      <c r="N28" s="4">
        <v>1004</v>
      </c>
      <c r="O28" s="4"/>
      <c r="P28" s="4">
        <v>522</v>
      </c>
      <c r="Q28" s="6"/>
      <c r="R28" s="43"/>
    </row>
    <row r="29" spans="1:18" ht="19.95" customHeight="1" x14ac:dyDescent="0.3">
      <c r="A29" s="45" t="s">
        <v>21</v>
      </c>
      <c r="B29" s="46"/>
      <c r="C29" s="47"/>
      <c r="D29" s="20"/>
      <c r="E29" s="21"/>
      <c r="F29" s="21"/>
      <c r="G29" s="21"/>
      <c r="H29" s="55"/>
      <c r="I29" s="56"/>
      <c r="J29" s="56"/>
      <c r="K29" s="56"/>
      <c r="L29" s="57"/>
      <c r="M29" s="42"/>
      <c r="N29" s="22"/>
      <c r="O29" s="22"/>
      <c r="P29" s="22"/>
      <c r="Q29" s="23"/>
      <c r="R29" s="44"/>
    </row>
    <row r="30" spans="1:18" ht="25.95" customHeight="1" x14ac:dyDescent="0.3">
      <c r="A30" s="11">
        <f>IF(IF(C28=12,$A$10+1,$A$10)&gt;A28,IF(C28=12,$A$10+1,$A$10),A28)</f>
        <v>115</v>
      </c>
      <c r="B30" s="12" t="s">
        <v>28</v>
      </c>
      <c r="C30" s="13">
        <f>IF(A30=A28,C28+1,1)</f>
        <v>11</v>
      </c>
      <c r="D30" s="5">
        <v>8000</v>
      </c>
      <c r="E30" s="5"/>
      <c r="F30" s="5"/>
      <c r="G30" s="5"/>
      <c r="H30" s="5"/>
      <c r="I30" s="6">
        <v>277</v>
      </c>
      <c r="J30" s="6"/>
      <c r="K30" s="10"/>
      <c r="L30" s="29">
        <f>SUM(D30:G30)-SUM(H30:K30)</f>
        <v>7723</v>
      </c>
      <c r="M30" s="41"/>
      <c r="N30" s="4">
        <v>1004</v>
      </c>
      <c r="O30" s="4"/>
      <c r="P30" s="4">
        <v>522</v>
      </c>
      <c r="Q30" s="6"/>
      <c r="R30" s="43"/>
    </row>
    <row r="31" spans="1:18" ht="19.95" customHeight="1" x14ac:dyDescent="0.3">
      <c r="A31" s="45" t="s">
        <v>21</v>
      </c>
      <c r="B31" s="46"/>
      <c r="C31" s="47"/>
      <c r="D31" s="20"/>
      <c r="E31" s="21"/>
      <c r="F31" s="21"/>
      <c r="G31" s="21"/>
      <c r="H31" s="55"/>
      <c r="I31" s="56"/>
      <c r="J31" s="56"/>
      <c r="K31" s="56"/>
      <c r="L31" s="57"/>
      <c r="M31" s="42"/>
      <c r="N31" s="22"/>
      <c r="O31" s="22"/>
      <c r="P31" s="22"/>
      <c r="Q31" s="23"/>
      <c r="R31" s="44"/>
    </row>
    <row r="32" spans="1:18" ht="25.95" customHeight="1" x14ac:dyDescent="0.3">
      <c r="A32" s="11">
        <f>IF(IF(C30=12,$A$10+1,$A$10)&gt;A30,IF(C30=12,$A$10+1,$A$10),A30)</f>
        <v>115</v>
      </c>
      <c r="B32" s="12" t="s">
        <v>28</v>
      </c>
      <c r="C32" s="13">
        <f>IF(A32=A30,C30+1,1)</f>
        <v>12</v>
      </c>
      <c r="D32" s="5">
        <v>8000</v>
      </c>
      <c r="E32" s="5"/>
      <c r="F32" s="5"/>
      <c r="G32" s="5"/>
      <c r="H32" s="5"/>
      <c r="I32" s="6">
        <v>277</v>
      </c>
      <c r="J32" s="6"/>
      <c r="K32" s="10"/>
      <c r="L32" s="29">
        <f>SUM(D32:G32)-SUM(H32:K32)</f>
        <v>7723</v>
      </c>
      <c r="M32" s="41"/>
      <c r="N32" s="4">
        <v>1004</v>
      </c>
      <c r="O32" s="4"/>
      <c r="P32" s="4">
        <v>522</v>
      </c>
      <c r="Q32" s="6"/>
      <c r="R32" s="43"/>
    </row>
    <row r="33" spans="1:18" ht="19.95" customHeight="1" thickBot="1" x14ac:dyDescent="0.35">
      <c r="A33" s="45" t="s">
        <v>21</v>
      </c>
      <c r="B33" s="46"/>
      <c r="C33" s="47"/>
      <c r="D33" s="20"/>
      <c r="E33" s="21"/>
      <c r="F33" s="21"/>
      <c r="G33" s="21"/>
      <c r="H33" s="48"/>
      <c r="I33" s="49"/>
      <c r="J33" s="49"/>
      <c r="K33" s="49"/>
      <c r="L33" s="50"/>
      <c r="M33" s="42"/>
      <c r="N33" s="22"/>
      <c r="O33" s="22"/>
      <c r="P33" s="22"/>
      <c r="Q33" s="23"/>
      <c r="R33" s="44"/>
    </row>
    <row r="34" spans="1:18" s="8" customFormat="1" ht="25.95" customHeight="1" thickTop="1" x14ac:dyDescent="0.3">
      <c r="A34" s="51" t="s">
        <v>4</v>
      </c>
      <c r="B34" s="52"/>
      <c r="C34" s="53"/>
      <c r="D34" s="9">
        <f>D10+D12+D14+D16+D18+D20+D22+D24+D26+D28+D30+D32</f>
        <v>96000</v>
      </c>
      <c r="E34" s="9">
        <f t="shared" ref="E34:P34" si="0">E10+E12+E14+E16+E18+E20+E22+E24+E26+E28+E30+E32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3324</v>
      </c>
      <c r="J34" s="9">
        <f t="shared" si="0"/>
        <v>0</v>
      </c>
      <c r="K34" s="9">
        <f t="shared" si="0"/>
        <v>0</v>
      </c>
      <c r="L34" s="9">
        <f t="shared" si="0"/>
        <v>92676</v>
      </c>
      <c r="M34" s="9">
        <f t="shared" si="0"/>
        <v>0</v>
      </c>
      <c r="N34" s="9">
        <f t="shared" si="0"/>
        <v>12048</v>
      </c>
      <c r="O34" s="9">
        <f t="shared" si="0"/>
        <v>0</v>
      </c>
      <c r="P34" s="9">
        <f t="shared" si="0"/>
        <v>6264</v>
      </c>
      <c r="Q34" s="9">
        <f>ROUND((D34+E34+F34+G34-M34)*2.11%,0)</f>
        <v>2026</v>
      </c>
      <c r="R34" s="25" t="s">
        <v>108</v>
      </c>
    </row>
    <row r="35" spans="1:18" ht="5.4" customHeight="1" x14ac:dyDescent="0.3"/>
    <row r="36" spans="1:18" x14ac:dyDescent="0.3">
      <c r="A36" s="1" t="s">
        <v>74</v>
      </c>
      <c r="F36" s="54" t="s">
        <v>5</v>
      </c>
      <c r="G36" s="54"/>
      <c r="J36" s="27" t="s">
        <v>6</v>
      </c>
      <c r="L36" s="27"/>
      <c r="M36" s="27" t="s">
        <v>7</v>
      </c>
      <c r="N36" s="27"/>
      <c r="P36" s="1" t="s">
        <v>22</v>
      </c>
    </row>
  </sheetData>
  <mergeCells count="69">
    <mergeCell ref="F36:G36"/>
    <mergeCell ref="M28:M29"/>
    <mergeCell ref="R28:R29"/>
    <mergeCell ref="A29:C29"/>
    <mergeCell ref="H29:L29"/>
    <mergeCell ref="M30:M31"/>
    <mergeCell ref="R30:R31"/>
    <mergeCell ref="A31:C31"/>
    <mergeCell ref="H31:L31"/>
    <mergeCell ref="M32:M33"/>
    <mergeCell ref="R32:R33"/>
    <mergeCell ref="A33:C33"/>
    <mergeCell ref="H33:L33"/>
    <mergeCell ref="A34:C34"/>
    <mergeCell ref="M24:M25"/>
    <mergeCell ref="R24:R25"/>
    <mergeCell ref="A25:C25"/>
    <mergeCell ref="H25:L25"/>
    <mergeCell ref="M26:M27"/>
    <mergeCell ref="R26:R27"/>
    <mergeCell ref="A27:C27"/>
    <mergeCell ref="H27:L27"/>
    <mergeCell ref="M20:M21"/>
    <mergeCell ref="R20:R21"/>
    <mergeCell ref="A21:C21"/>
    <mergeCell ref="H21:L21"/>
    <mergeCell ref="M22:M23"/>
    <mergeCell ref="R22:R23"/>
    <mergeCell ref="A23:C23"/>
    <mergeCell ref="H23:L23"/>
    <mergeCell ref="M16:M17"/>
    <mergeCell ref="R16:R17"/>
    <mergeCell ref="A17:C17"/>
    <mergeCell ref="H17:L17"/>
    <mergeCell ref="M18:M19"/>
    <mergeCell ref="R18:R19"/>
    <mergeCell ref="A19:C19"/>
    <mergeCell ref="H19:L19"/>
    <mergeCell ref="M12:M13"/>
    <mergeCell ref="R12:R13"/>
    <mergeCell ref="A13:C13"/>
    <mergeCell ref="H13:L13"/>
    <mergeCell ref="M14:M15"/>
    <mergeCell ref="R14:R15"/>
    <mergeCell ref="A15:C15"/>
    <mergeCell ref="H15:L15"/>
    <mergeCell ref="M10:M11"/>
    <mergeCell ref="R10:R11"/>
    <mergeCell ref="A11:C11"/>
    <mergeCell ref="H11:L11"/>
    <mergeCell ref="A8:C8"/>
    <mergeCell ref="D8:E8"/>
    <mergeCell ref="F8:G8"/>
    <mergeCell ref="H8:H9"/>
    <mergeCell ref="I8:I9"/>
    <mergeCell ref="J8:J9"/>
    <mergeCell ref="A1:R1"/>
    <mergeCell ref="A2:R2"/>
    <mergeCell ref="A4:C4"/>
    <mergeCell ref="A5:C5"/>
    <mergeCell ref="A6:C6"/>
    <mergeCell ref="A7:C7"/>
    <mergeCell ref="D7:L7"/>
    <mergeCell ref="M7:M9"/>
    <mergeCell ref="N7:Q7"/>
    <mergeCell ref="R7:R8"/>
    <mergeCell ref="K8:K9"/>
    <mergeCell ref="L8:L9"/>
    <mergeCell ref="A9:C9"/>
  </mergeCells>
  <phoneticPr fontId="2" type="noConversion"/>
  <printOptions horizontalCentered="1"/>
  <pageMargins left="0.59055118110236227" right="0.59055118110236227" top="0.41" bottom="0.4" header="0.28000000000000003" footer="0.35433070866141736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26C7-AE66-4F6C-B5CD-D4FE94B9A50F}">
  <sheetPr>
    <tabColor rgb="FF00B0F0"/>
  </sheetPr>
  <dimension ref="A1"/>
  <sheetViews>
    <sheetView topLeftCell="A16" workbookViewId="0">
      <selection activeCell="S1" sqref="S1"/>
    </sheetView>
  </sheetViews>
  <sheetFormatPr defaultRowHeight="16.2" x14ac:dyDescent="0.3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0" sqref="M10:M11"/>
    </sheetView>
  </sheetViews>
  <sheetFormatPr defaultRowHeight="16.2" x14ac:dyDescent="0.3"/>
  <sheetData/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9"/>
  <sheetViews>
    <sheetView workbookViewId="0">
      <selection activeCell="K28" sqref="K28"/>
    </sheetView>
  </sheetViews>
  <sheetFormatPr defaultRowHeight="16.2" x14ac:dyDescent="0.3"/>
  <sheetData>
    <row r="29" spans="2:2" x14ac:dyDescent="0.3">
      <c r="B29" t="s">
        <v>96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workbookViewId="0">
      <selection activeCell="G22" sqref="G22"/>
    </sheetView>
  </sheetViews>
  <sheetFormatPr defaultRowHeight="16.2" x14ac:dyDescent="0.3"/>
  <cols>
    <col min="1" max="1" width="17.88671875" bestFit="1" customWidth="1"/>
    <col min="2" max="2" width="29.21875" customWidth="1"/>
    <col min="3" max="3" width="54.6640625" customWidth="1"/>
  </cols>
  <sheetData>
    <row r="1" spans="1:3" x14ac:dyDescent="0.3">
      <c r="A1" s="69" t="s">
        <v>35</v>
      </c>
      <c r="B1" s="15" t="s">
        <v>47</v>
      </c>
    </row>
    <row r="2" spans="1:3" x14ac:dyDescent="0.3">
      <c r="A2" s="69"/>
      <c r="B2" s="15" t="s">
        <v>48</v>
      </c>
    </row>
    <row r="3" spans="1:3" x14ac:dyDescent="0.3">
      <c r="A3" s="69"/>
      <c r="B3" s="15" t="s">
        <v>49</v>
      </c>
    </row>
    <row r="4" spans="1:3" x14ac:dyDescent="0.3">
      <c r="A4" s="16" t="s">
        <v>42</v>
      </c>
      <c r="B4" s="16" t="s">
        <v>50</v>
      </c>
      <c r="C4" s="16" t="s">
        <v>44</v>
      </c>
    </row>
    <row r="5" spans="1:3" x14ac:dyDescent="0.3">
      <c r="A5" t="s">
        <v>37</v>
      </c>
      <c r="B5" t="s">
        <v>70</v>
      </c>
      <c r="C5" t="s">
        <v>43</v>
      </c>
    </row>
    <row r="6" spans="1:3" x14ac:dyDescent="0.3">
      <c r="A6" t="s">
        <v>37</v>
      </c>
      <c r="B6" t="s">
        <v>71</v>
      </c>
      <c r="C6" t="s">
        <v>45</v>
      </c>
    </row>
    <row r="7" spans="1:3" x14ac:dyDescent="0.3">
      <c r="A7" t="s">
        <v>37</v>
      </c>
      <c r="B7" t="s">
        <v>38</v>
      </c>
      <c r="C7" t="s">
        <v>52</v>
      </c>
    </row>
    <row r="8" spans="1:3" x14ac:dyDescent="0.3">
      <c r="A8" t="s">
        <v>37</v>
      </c>
      <c r="B8" t="s">
        <v>36</v>
      </c>
      <c r="C8" t="s">
        <v>46</v>
      </c>
    </row>
    <row r="9" spans="1:3" x14ac:dyDescent="0.3">
      <c r="A9" t="s">
        <v>37</v>
      </c>
      <c r="B9" t="s">
        <v>67</v>
      </c>
      <c r="C9" t="s">
        <v>69</v>
      </c>
    </row>
    <row r="10" spans="1:3" x14ac:dyDescent="0.3">
      <c r="A10" t="s">
        <v>37</v>
      </c>
      <c r="B10" t="s">
        <v>68</v>
      </c>
      <c r="C10" t="s">
        <v>69</v>
      </c>
    </row>
    <row r="11" spans="1:3" x14ac:dyDescent="0.3">
      <c r="A11" t="s">
        <v>40</v>
      </c>
      <c r="B11" t="s">
        <v>39</v>
      </c>
      <c r="C11" s="68" t="s">
        <v>51</v>
      </c>
    </row>
    <row r="12" spans="1:3" x14ac:dyDescent="0.3">
      <c r="A12" t="s">
        <v>40</v>
      </c>
      <c r="B12" t="s">
        <v>41</v>
      </c>
      <c r="C12" s="68"/>
    </row>
    <row r="15" spans="1:3" x14ac:dyDescent="0.3">
      <c r="A15" t="s">
        <v>66</v>
      </c>
    </row>
    <row r="16" spans="1:3" x14ac:dyDescent="0.3">
      <c r="A16" s="16" t="s">
        <v>42</v>
      </c>
      <c r="B16" s="16" t="s">
        <v>50</v>
      </c>
      <c r="C16" s="16" t="s">
        <v>44</v>
      </c>
    </row>
    <row r="17" spans="1:3" x14ac:dyDescent="0.3">
      <c r="A17" t="s">
        <v>40</v>
      </c>
      <c r="B17" t="s">
        <v>63</v>
      </c>
    </row>
    <row r="18" spans="1:3" x14ac:dyDescent="0.3">
      <c r="A18" t="s">
        <v>40</v>
      </c>
      <c r="B18" t="s">
        <v>53</v>
      </c>
      <c r="C18" t="s">
        <v>55</v>
      </c>
    </row>
    <row r="19" spans="1:3" x14ac:dyDescent="0.3">
      <c r="A19" t="s">
        <v>40</v>
      </c>
      <c r="B19" t="s">
        <v>54</v>
      </c>
      <c r="C19" t="s">
        <v>56</v>
      </c>
    </row>
    <row r="20" spans="1:3" x14ac:dyDescent="0.3">
      <c r="A20" t="s">
        <v>40</v>
      </c>
      <c r="B20" t="s">
        <v>58</v>
      </c>
      <c r="C20" t="s">
        <v>57</v>
      </c>
    </row>
    <row r="21" spans="1:3" x14ac:dyDescent="0.3">
      <c r="A21" t="s">
        <v>40</v>
      </c>
      <c r="B21" t="s">
        <v>59</v>
      </c>
      <c r="C21" t="s">
        <v>60</v>
      </c>
    </row>
    <row r="22" spans="1:3" x14ac:dyDescent="0.3">
      <c r="A22" t="s">
        <v>40</v>
      </c>
      <c r="B22" t="s">
        <v>61</v>
      </c>
      <c r="C22" t="s">
        <v>62</v>
      </c>
    </row>
    <row r="23" spans="1:3" x14ac:dyDescent="0.3">
      <c r="A23" t="s">
        <v>40</v>
      </c>
      <c r="B23" t="s">
        <v>64</v>
      </c>
      <c r="C23" t="s">
        <v>65</v>
      </c>
    </row>
    <row r="25" spans="1:3" x14ac:dyDescent="0.3">
      <c r="A25" t="s">
        <v>72</v>
      </c>
    </row>
    <row r="26" spans="1:3" x14ac:dyDescent="0.3">
      <c r="A26" s="16" t="s">
        <v>42</v>
      </c>
      <c r="B26" s="16" t="s">
        <v>50</v>
      </c>
      <c r="C26" s="16" t="s">
        <v>44</v>
      </c>
    </row>
    <row r="27" spans="1:3" x14ac:dyDescent="0.3">
      <c r="A27" t="s">
        <v>40</v>
      </c>
      <c r="B27" t="s">
        <v>73</v>
      </c>
      <c r="C27" t="s">
        <v>86</v>
      </c>
    </row>
    <row r="28" spans="1:3" x14ac:dyDescent="0.3">
      <c r="A28" t="s">
        <v>40</v>
      </c>
      <c r="B28" t="s">
        <v>87</v>
      </c>
      <c r="C28" t="s">
        <v>86</v>
      </c>
    </row>
    <row r="29" spans="1:3" x14ac:dyDescent="0.3">
      <c r="A29" t="s">
        <v>40</v>
      </c>
      <c r="B29" t="s">
        <v>88</v>
      </c>
      <c r="C29" t="s">
        <v>89</v>
      </c>
    </row>
    <row r="30" spans="1:3" x14ac:dyDescent="0.3">
      <c r="A30" t="s">
        <v>40</v>
      </c>
      <c r="B30" t="s">
        <v>80</v>
      </c>
      <c r="C30" t="s">
        <v>55</v>
      </c>
    </row>
    <row r="31" spans="1:3" x14ac:dyDescent="0.3">
      <c r="A31" t="s">
        <v>40</v>
      </c>
      <c r="B31" t="s">
        <v>82</v>
      </c>
      <c r="C31" t="s">
        <v>55</v>
      </c>
    </row>
    <row r="32" spans="1:3" x14ac:dyDescent="0.3">
      <c r="A32" t="s">
        <v>40</v>
      </c>
      <c r="B32" t="s">
        <v>83</v>
      </c>
      <c r="C32" t="s">
        <v>55</v>
      </c>
    </row>
    <row r="33" spans="1:3" x14ac:dyDescent="0.3">
      <c r="A33" t="s">
        <v>40</v>
      </c>
      <c r="B33" t="s">
        <v>81</v>
      </c>
      <c r="C33" t="s">
        <v>76</v>
      </c>
    </row>
    <row r="34" spans="1:3" x14ac:dyDescent="0.3">
      <c r="A34" t="s">
        <v>40</v>
      </c>
      <c r="B34" t="s">
        <v>75</v>
      </c>
      <c r="C34" t="s">
        <v>77</v>
      </c>
    </row>
    <row r="35" spans="1:3" x14ac:dyDescent="0.3">
      <c r="A35" t="s">
        <v>40</v>
      </c>
      <c r="B35" t="s">
        <v>78</v>
      </c>
      <c r="C35" t="s">
        <v>79</v>
      </c>
    </row>
    <row r="36" spans="1:3" x14ac:dyDescent="0.3">
      <c r="A36" t="s">
        <v>40</v>
      </c>
      <c r="B36" t="s">
        <v>84</v>
      </c>
      <c r="C36" t="s">
        <v>85</v>
      </c>
    </row>
    <row r="38" spans="1:3" x14ac:dyDescent="0.3">
      <c r="A38" t="s">
        <v>90</v>
      </c>
    </row>
    <row r="39" spans="1:3" x14ac:dyDescent="0.3">
      <c r="A39" s="16" t="s">
        <v>42</v>
      </c>
      <c r="B39" s="16" t="s">
        <v>50</v>
      </c>
      <c r="C39" s="16" t="s">
        <v>44</v>
      </c>
    </row>
    <row r="40" spans="1:3" x14ac:dyDescent="0.3">
      <c r="A40" t="s">
        <v>40</v>
      </c>
      <c r="B40" t="s">
        <v>70</v>
      </c>
      <c r="C40" t="s">
        <v>86</v>
      </c>
    </row>
    <row r="41" spans="1:3" x14ac:dyDescent="0.3">
      <c r="A41" t="s">
        <v>40</v>
      </c>
      <c r="B41" t="s">
        <v>80</v>
      </c>
      <c r="C41" t="s">
        <v>55</v>
      </c>
    </row>
    <row r="42" spans="1:3" x14ac:dyDescent="0.3">
      <c r="A42" t="s">
        <v>40</v>
      </c>
      <c r="B42" t="s">
        <v>82</v>
      </c>
      <c r="C42" t="s">
        <v>55</v>
      </c>
    </row>
    <row r="43" spans="1:3" x14ac:dyDescent="0.3">
      <c r="A43" t="s">
        <v>40</v>
      </c>
      <c r="B43" t="s">
        <v>83</v>
      </c>
      <c r="C43" t="s">
        <v>55</v>
      </c>
    </row>
    <row r="44" spans="1:3" x14ac:dyDescent="0.3">
      <c r="A44" t="s">
        <v>40</v>
      </c>
      <c r="B44" t="s">
        <v>81</v>
      </c>
      <c r="C44" t="s">
        <v>76</v>
      </c>
    </row>
    <row r="45" spans="1:3" x14ac:dyDescent="0.3">
      <c r="A45" t="s">
        <v>40</v>
      </c>
      <c r="B45" t="s">
        <v>75</v>
      </c>
      <c r="C45" t="s">
        <v>77</v>
      </c>
    </row>
    <row r="46" spans="1:3" x14ac:dyDescent="0.3">
      <c r="A46" t="s">
        <v>40</v>
      </c>
      <c r="B46" t="s">
        <v>78</v>
      </c>
      <c r="C46" t="s">
        <v>79</v>
      </c>
    </row>
    <row r="47" spans="1:3" x14ac:dyDescent="0.3">
      <c r="A47" t="s">
        <v>40</v>
      </c>
      <c r="B47" t="s">
        <v>84</v>
      </c>
      <c r="C47" t="s">
        <v>85</v>
      </c>
    </row>
    <row r="48" spans="1:3" x14ac:dyDescent="0.3">
      <c r="A48" t="s">
        <v>40</v>
      </c>
      <c r="B48" t="s">
        <v>39</v>
      </c>
      <c r="C48" s="17"/>
    </row>
    <row r="49" spans="1:3" x14ac:dyDescent="0.3">
      <c r="A49" t="s">
        <v>40</v>
      </c>
      <c r="B49" t="s">
        <v>41</v>
      </c>
      <c r="C49" s="17"/>
    </row>
  </sheetData>
  <mergeCells count="2">
    <mergeCell ref="C11:C12"/>
    <mergeCell ref="A1:A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3</vt:i4>
      </vt:variant>
    </vt:vector>
  </HeadingPairs>
  <TitlesOfParts>
    <vt:vector size="10" baseType="lpstr">
      <vt:lpstr>主持人</vt:lpstr>
      <vt:lpstr>專任助理</vt:lpstr>
      <vt:lpstr>兼任助理</vt:lpstr>
      <vt:lpstr>範例</vt:lpstr>
      <vt:lpstr>管理費-補充保費</vt:lpstr>
      <vt:lpstr>補充保費計算</vt:lpstr>
      <vt:lpstr>項目</vt:lpstr>
      <vt:lpstr>主持人!Print_Area</vt:lpstr>
      <vt:lpstr>兼任助理!Print_Area</vt:lpstr>
      <vt:lpstr>專任助理!Print_Area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jiayu.xu</dc:creator>
  <cp:lastModifiedBy>dila</cp:lastModifiedBy>
  <cp:lastPrinted>2026-06-05T02:55:57Z</cp:lastPrinted>
  <dcterms:created xsi:type="dcterms:W3CDTF">2011-10-05T07:32:18Z</dcterms:created>
  <dcterms:modified xsi:type="dcterms:W3CDTF">2026-06-05T03:03:10Z</dcterms:modified>
</cp:coreProperties>
</file>